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bv.sharepoint.com/teams/biinput/Documenten/TIS/Monthly Reports/TAF/Standaard/Doelgroepen/Maandboek/2022/NED/"/>
    </mc:Choice>
  </mc:AlternateContent>
  <xr:revisionPtr revIDLastSave="0" documentId="8_{93F37BC9-D98E-4095-A03D-BD6F06A07310}" xr6:coauthVersionLast="47" xr6:coauthVersionMax="47" xr10:uidLastSave="{00000000-0000-0000-0000-000000000000}"/>
  <bookViews>
    <workbookView xWindow="833" yWindow="-98" windowWidth="28065" windowHeight="16395" xr2:uid="{5A1C00C8-ECFC-4CFE-B0D8-134FF3B3C910}"/>
  </bookViews>
  <sheets>
    <sheet name="dec" sheetId="1" r:id="rId1"/>
  </sheets>
  <externalReferences>
    <externalReference r:id="rId2"/>
  </externalReferences>
  <definedNames>
    <definedName name="_xlnm.Print_Area" localSheetId="0">dec!$A$1:$X$111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0" i="1" l="1"/>
  <c r="H90" i="1"/>
  <c r="E90" i="1"/>
  <c r="D90" i="1"/>
  <c r="G90" i="1" s="1"/>
  <c r="I80" i="1"/>
  <c r="H80" i="1"/>
  <c r="E80" i="1"/>
  <c r="D80" i="1"/>
  <c r="G80" i="1" s="1"/>
  <c r="I72" i="1"/>
  <c r="H72" i="1"/>
  <c r="E72" i="1"/>
  <c r="D72" i="1"/>
  <c r="G72" i="1" s="1"/>
  <c r="H68" i="1"/>
  <c r="H60" i="1"/>
  <c r="I58" i="1"/>
  <c r="H58" i="1"/>
  <c r="E58" i="1"/>
  <c r="D58" i="1"/>
  <c r="U54" i="1"/>
  <c r="T54" i="1"/>
  <c r="Q54" i="1"/>
  <c r="P54" i="1"/>
  <c r="U52" i="1"/>
  <c r="T52" i="1"/>
  <c r="W52" i="1" s="1"/>
  <c r="Q52" i="1"/>
  <c r="P52" i="1"/>
  <c r="U50" i="1"/>
  <c r="T50" i="1"/>
  <c r="Q50" i="1"/>
  <c r="P50" i="1"/>
  <c r="I50" i="1"/>
  <c r="H50" i="1"/>
  <c r="E50" i="1"/>
  <c r="D50" i="1"/>
  <c r="G50" i="1" s="1"/>
  <c r="U48" i="1"/>
  <c r="T48" i="1"/>
  <c r="Q48" i="1"/>
  <c r="P48" i="1"/>
  <c r="S48" i="1" s="1"/>
  <c r="I48" i="1"/>
  <c r="H48" i="1"/>
  <c r="E48" i="1"/>
  <c r="D48" i="1"/>
  <c r="U46" i="1"/>
  <c r="T46" i="1"/>
  <c r="Q46" i="1"/>
  <c r="S46" i="1" s="1"/>
  <c r="P46" i="1"/>
  <c r="I46" i="1"/>
  <c r="H46" i="1"/>
  <c r="K46" i="1" s="1"/>
  <c r="E46" i="1"/>
  <c r="D46" i="1"/>
  <c r="U44" i="1"/>
  <c r="T44" i="1"/>
  <c r="V44" i="1" s="1"/>
  <c r="Q44" i="1"/>
  <c r="P44" i="1"/>
  <c r="P38" i="1"/>
  <c r="R38" i="1" s="1"/>
  <c r="I36" i="1"/>
  <c r="H36" i="1"/>
  <c r="J36" i="1" s="1"/>
  <c r="E36" i="1"/>
  <c r="F36" i="1" s="1"/>
  <c r="D36" i="1"/>
  <c r="U34" i="1"/>
  <c r="T34" i="1"/>
  <c r="Q34" i="1"/>
  <c r="S34" i="1" s="1"/>
  <c r="P34" i="1"/>
  <c r="S33" i="1"/>
  <c r="U32" i="1"/>
  <c r="T32" i="1"/>
  <c r="W32" i="1" s="1"/>
  <c r="Q32" i="1"/>
  <c r="P32" i="1"/>
  <c r="R32" i="1" s="1"/>
  <c r="K32" i="1"/>
  <c r="K68" i="1" s="1"/>
  <c r="I32" i="1"/>
  <c r="I68" i="1" s="1"/>
  <c r="H32" i="1"/>
  <c r="G32" i="1"/>
  <c r="G68" i="1" s="1"/>
  <c r="E32" i="1"/>
  <c r="E68" i="1" s="1"/>
  <c r="D32" i="1"/>
  <c r="D68" i="1" s="1"/>
  <c r="U30" i="1"/>
  <c r="T30" i="1"/>
  <c r="Q30" i="1"/>
  <c r="P30" i="1"/>
  <c r="R30" i="1" s="1"/>
  <c r="U28" i="1"/>
  <c r="T28" i="1"/>
  <c r="Q28" i="1"/>
  <c r="P28" i="1"/>
  <c r="U26" i="1"/>
  <c r="T26" i="1"/>
  <c r="Q26" i="1"/>
  <c r="P26" i="1"/>
  <c r="U24" i="1"/>
  <c r="T24" i="1"/>
  <c r="W24" i="1" s="1"/>
  <c r="Q24" i="1"/>
  <c r="P24" i="1"/>
  <c r="S24" i="1" s="1"/>
  <c r="K22" i="1"/>
  <c r="I22" i="1"/>
  <c r="H22" i="1"/>
  <c r="J22" i="1" s="1"/>
  <c r="E22" i="1"/>
  <c r="D22" i="1"/>
  <c r="U20" i="1"/>
  <c r="T20" i="1"/>
  <c r="W20" i="1" s="1"/>
  <c r="Q20" i="1"/>
  <c r="P20" i="1"/>
  <c r="I20" i="1"/>
  <c r="U18" i="1" s="1"/>
  <c r="H20" i="1"/>
  <c r="T38" i="1" s="1"/>
  <c r="E20" i="1"/>
  <c r="Q38" i="1" s="1"/>
  <c r="D20" i="1"/>
  <c r="P18" i="1"/>
  <c r="I18" i="1"/>
  <c r="I74" i="1" s="1"/>
  <c r="I70" i="1" s="1"/>
  <c r="H18" i="1"/>
  <c r="H74" i="1" s="1"/>
  <c r="K74" i="1" s="1"/>
  <c r="E18" i="1"/>
  <c r="E74" i="1" s="1"/>
  <c r="E78" i="1" s="1"/>
  <c r="D18" i="1"/>
  <c r="S16" i="1"/>
  <c r="W16" i="1" s="1"/>
  <c r="Q16" i="1"/>
  <c r="P16" i="1"/>
  <c r="I16" i="1"/>
  <c r="H16" i="1"/>
  <c r="H56" i="1" s="1"/>
  <c r="E16" i="1"/>
  <c r="D16" i="1"/>
  <c r="D56" i="1" s="1"/>
  <c r="D12" i="1"/>
  <c r="D66" i="1" s="1"/>
  <c r="R24" i="1" l="1"/>
  <c r="K36" i="1"/>
  <c r="S38" i="1"/>
  <c r="D42" i="1"/>
  <c r="S32" i="1"/>
  <c r="V52" i="1"/>
  <c r="V32" i="1"/>
  <c r="R48" i="1"/>
  <c r="F80" i="1"/>
  <c r="D34" i="1"/>
  <c r="D38" i="1" s="1"/>
  <c r="W44" i="1"/>
  <c r="W48" i="1"/>
  <c r="R34" i="1"/>
  <c r="D60" i="1"/>
  <c r="G16" i="1"/>
  <c r="S30" i="1"/>
  <c r="J46" i="1"/>
  <c r="J50" i="1"/>
  <c r="J58" i="1"/>
  <c r="J90" i="1"/>
  <c r="G36" i="1"/>
  <c r="R46" i="1"/>
  <c r="K50" i="1"/>
  <c r="K58" i="1"/>
  <c r="K90" i="1"/>
  <c r="E82" i="1"/>
  <c r="U40" i="1"/>
  <c r="G18" i="1"/>
  <c r="F18" i="1"/>
  <c r="D74" i="1"/>
  <c r="W34" i="1"/>
  <c r="S44" i="1"/>
  <c r="K18" i="1"/>
  <c r="J18" i="1"/>
  <c r="S50" i="1"/>
  <c r="K16" i="1"/>
  <c r="V48" i="1"/>
  <c r="S54" i="1"/>
  <c r="S20" i="1"/>
  <c r="R20" i="1"/>
  <c r="W54" i="1"/>
  <c r="V54" i="1"/>
  <c r="G58" i="1"/>
  <c r="U38" i="1"/>
  <c r="K72" i="1"/>
  <c r="J72" i="1"/>
  <c r="J56" i="1"/>
  <c r="V34" i="1"/>
  <c r="R44" i="1"/>
  <c r="I86" i="1"/>
  <c r="I78" i="1"/>
  <c r="R50" i="1"/>
  <c r="J16" i="1"/>
  <c r="I66" i="1"/>
  <c r="E30" i="1"/>
  <c r="H12" i="1"/>
  <c r="H66" i="1"/>
  <c r="D30" i="1"/>
  <c r="E12" i="1"/>
  <c r="E66" i="1"/>
  <c r="I30" i="1"/>
  <c r="H30" i="1"/>
  <c r="P14" i="1"/>
  <c r="T18" i="1"/>
  <c r="V24" i="1"/>
  <c r="W50" i="1"/>
  <c r="V50" i="1"/>
  <c r="R28" i="1"/>
  <c r="F22" i="1"/>
  <c r="R54" i="1"/>
  <c r="K20" i="1"/>
  <c r="G22" i="1"/>
  <c r="W28" i="1"/>
  <c r="V28" i="1"/>
  <c r="F58" i="1"/>
  <c r="V20" i="1"/>
  <c r="G46" i="1"/>
  <c r="F46" i="1"/>
  <c r="I34" i="1"/>
  <c r="I56" i="1"/>
  <c r="K56" i="1" s="1"/>
  <c r="J20" i="1"/>
  <c r="H78" i="1"/>
  <c r="H86" i="1"/>
  <c r="E70" i="1"/>
  <c r="W46" i="1"/>
  <c r="T16" i="1"/>
  <c r="S28" i="1"/>
  <c r="H34" i="1"/>
  <c r="I42" i="1"/>
  <c r="F48" i="1"/>
  <c r="E86" i="1"/>
  <c r="J74" i="1"/>
  <c r="V46" i="1"/>
  <c r="I12" i="1"/>
  <c r="S26" i="1"/>
  <c r="R26" i="1"/>
  <c r="H42" i="1"/>
  <c r="G48" i="1"/>
  <c r="F50" i="1"/>
  <c r="K48" i="1"/>
  <c r="J48" i="1"/>
  <c r="S52" i="1"/>
  <c r="R52" i="1"/>
  <c r="W30" i="1"/>
  <c r="V30" i="1"/>
  <c r="K80" i="1"/>
  <c r="J80" i="1"/>
  <c r="E56" i="1"/>
  <c r="F56" i="1" s="1"/>
  <c r="E42" i="1"/>
  <c r="E34" i="1"/>
  <c r="F16" i="1"/>
  <c r="H70" i="1"/>
  <c r="V26" i="1"/>
  <c r="U16" i="1"/>
  <c r="F20" i="1"/>
  <c r="W26" i="1"/>
  <c r="P40" i="1"/>
  <c r="F72" i="1"/>
  <c r="F90" i="1"/>
  <c r="Q18" i="1"/>
  <c r="S18" i="1" s="1"/>
  <c r="G20" i="1"/>
  <c r="F42" i="1" l="1"/>
  <c r="I82" i="1"/>
  <c r="F74" i="1"/>
  <c r="G74" i="1"/>
  <c r="D70" i="1"/>
  <c r="D78" i="1"/>
  <c r="D86" i="1"/>
  <c r="I88" i="1"/>
  <c r="K70" i="1"/>
  <c r="J70" i="1"/>
  <c r="K86" i="1"/>
  <c r="J86" i="1"/>
  <c r="H88" i="1"/>
  <c r="T40" i="1"/>
  <c r="W18" i="1"/>
  <c r="V18" i="1"/>
  <c r="J78" i="1"/>
  <c r="H82" i="1"/>
  <c r="K78" i="1"/>
  <c r="E88" i="1"/>
  <c r="U14" i="1"/>
  <c r="T14" i="1"/>
  <c r="Q14" i="1"/>
  <c r="V38" i="1"/>
  <c r="Q40" i="1"/>
  <c r="S40" i="1" s="1"/>
  <c r="R18" i="1"/>
  <c r="I60" i="1"/>
  <c r="W38" i="1"/>
  <c r="G34" i="1"/>
  <c r="F34" i="1"/>
  <c r="E38" i="1"/>
  <c r="I38" i="1"/>
  <c r="K34" i="1"/>
  <c r="J34" i="1"/>
  <c r="H38" i="1"/>
  <c r="G42" i="1"/>
  <c r="K42" i="1"/>
  <c r="J42" i="1"/>
  <c r="G56" i="1"/>
  <c r="E60" i="1"/>
  <c r="R40" i="1" l="1"/>
  <c r="W40" i="1"/>
  <c r="V40" i="1"/>
  <c r="K88" i="1"/>
  <c r="J88" i="1"/>
  <c r="J38" i="1"/>
  <c r="K38" i="1"/>
  <c r="G38" i="1"/>
  <c r="F38" i="1"/>
  <c r="D82" i="1"/>
  <c r="G78" i="1"/>
  <c r="F78" i="1"/>
  <c r="J82" i="1"/>
  <c r="K82" i="1"/>
  <c r="G60" i="1"/>
  <c r="F60" i="1"/>
  <c r="G70" i="1"/>
  <c r="F70" i="1"/>
  <c r="J60" i="1"/>
  <c r="K60" i="1"/>
  <c r="D88" i="1"/>
  <c r="G86" i="1"/>
  <c r="F86" i="1"/>
  <c r="G82" i="1" l="1"/>
  <c r="F82" i="1"/>
  <c r="F88" i="1"/>
  <c r="G88" i="1"/>
</calcChain>
</file>

<file path=xl/sharedStrings.xml><?xml version="1.0" encoding="utf-8"?>
<sst xmlns="http://schemas.openxmlformats.org/spreadsheetml/2006/main" count="102" uniqueCount="60">
  <si>
    <t>(1)</t>
  </si>
  <si>
    <t>(2)</t>
  </si>
  <si>
    <t xml:space="preserve">        Verkeer en vervoer per maand</t>
  </si>
  <si>
    <t>januari -</t>
  </si>
  <si>
    <t>Verkeer &amp; Vervoer</t>
  </si>
  <si>
    <t>vergeleken</t>
  </si>
  <si>
    <t>Vracht</t>
  </si>
  <si>
    <t>met 2021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</si>
  <si>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</si>
  <si>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</si>
  <si>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</si>
  <si>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</si>
  <si>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</si>
  <si>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</si>
  <si>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</si>
  <si>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</si>
  <si>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</si>
  <si>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</si>
  <si>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</si>
  <si>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</si>
  <si>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</si>
  <si>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Europa</t>
  </si>
  <si>
    <t>Intercontinentaal</t>
  </si>
  <si>
    <t>Uitgaand</t>
  </si>
  <si>
    <t>Nachtvluchten</t>
  </si>
  <si>
    <t>Vroege ochtendvluchten</t>
  </si>
  <si>
    <t>Vracht vluchten</t>
  </si>
  <si>
    <t>General Aviation</t>
  </si>
  <si>
    <t>Totaal aantal bewegingen</t>
  </si>
  <si>
    <t>Definities</t>
  </si>
  <si>
    <t>Passagiers</t>
  </si>
  <si>
    <t>Een start of landing van een vliegtuig in lijndienst of niet-lijndienst</t>
  </si>
  <si>
    <t>in het handelsverkeer.</t>
  </si>
  <si>
    <t>Alle civiele luchtverkeer anders dan in het handelsverkeer, t.b.v. foto's,</t>
  </si>
  <si>
    <t>taxi, opleiding, enz.</t>
  </si>
  <si>
    <t>Transito</t>
  </si>
  <si>
    <t>Vliegtuigbewegingen aankomend of vertrekkend tussen 06:00 en 07:00</t>
  </si>
  <si>
    <t>Passagiers  (*)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</si>
  <si>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</si>
  <si>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</si>
  <si>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</si>
  <si>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</si>
  <si>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</si>
  <si>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Alle passagiers op lijndienst- en niet-lijndienst vluchten inclusief</t>
  </si>
  <si>
    <t>niet-betalende passagiers, bemanning en baby's.</t>
  </si>
  <si>
    <t>O &amp; D passagiers</t>
  </si>
  <si>
    <t>Originating &amp; Destinating passagiers; die passagiers wiens vlucht</t>
  </si>
  <si>
    <t>O &amp; D</t>
  </si>
  <si>
    <t>start of eindigt op Amsterdam Airport Schiphol.</t>
  </si>
  <si>
    <t>Transfer</t>
  </si>
  <si>
    <t>Transfer passagiers</t>
  </si>
  <si>
    <t>Passagiers die landen op Amsterdam Airport Schiphol en direct</t>
  </si>
  <si>
    <t>overstappen op een vertrekkende vlucht, met verschillende vliegtuigen</t>
  </si>
  <si>
    <t>(*)  excl. Transito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</si>
  <si>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</si>
  <si>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</si>
  <si>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</si>
  <si>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</si>
  <si>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</si>
  <si>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waarmee ze aankwamen (transito-vracht), worden niet meegeteld.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</si>
</sst>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_-* #,##0\-;_-* &quot;-&quot;??_-;_-@_-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quotePrefix="1" applyFont="1" applyFill="1"/>
    <xf numFmtId="0" fontId="6" fillId="2" borderId="0" xfId="0" applyFont="1" applyFill="1"/>
    <xf numFmtId="0" fontId="7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/>
    <xf numFmtId="3" fontId="1" fillId="2" borderId="0" xfId="0" applyNumberFormat="1" applyFont="1" applyFill="1"/>
    <xf numFmtId="165" fontId="8" fillId="2" borderId="0" xfId="1" applyNumberFormat="1" applyFont="1" applyFill="1" applyBorder="1" applyAlignment="1">
      <alignment horizontal="right"/>
    </xf>
    <xf numFmtId="166" fontId="8" fillId="2" borderId="6" xfId="0" applyNumberFormat="1" applyFont="1" applyFill="1" applyBorder="1"/>
    <xf numFmtId="3" fontId="1" fillId="2" borderId="5" xfId="0" applyNumberFormat="1" applyFont="1" applyFill="1" applyBorder="1"/>
    <xf numFmtId="0" fontId="1" fillId="2" borderId="0" xfId="0" applyFont="1" applyFill="1" applyAlignment="1">
      <alignment horizontal="right"/>
    </xf>
    <xf numFmtId="0" fontId="7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3" fontId="1" fillId="2" borderId="2" xfId="0" applyNumberFormat="1" applyFont="1" applyFill="1" applyBorder="1"/>
    <xf numFmtId="165" fontId="8" fillId="2" borderId="2" xfId="1" applyNumberFormat="1" applyFont="1" applyFill="1" applyBorder="1" applyAlignment="1">
      <alignment horizontal="right"/>
    </xf>
    <xf numFmtId="166" fontId="8" fillId="2" borderId="3" xfId="0" applyNumberFormat="1" applyFont="1" applyFill="1" applyBorder="1"/>
    <xf numFmtId="3" fontId="1" fillId="2" borderId="1" xfId="0" applyNumberFormat="1" applyFont="1" applyFill="1" applyBorder="1"/>
    <xf numFmtId="0" fontId="1" fillId="0" borderId="11" xfId="0" applyFont="1" applyBorder="1"/>
    <xf numFmtId="3" fontId="1" fillId="2" borderId="7" xfId="0" applyNumberFormat="1" applyFont="1" applyFill="1" applyBorder="1"/>
    <xf numFmtId="3" fontId="1" fillId="2" borderId="4" xfId="0" applyNumberFormat="1" applyFont="1" applyFill="1" applyBorder="1"/>
    <xf numFmtId="165" fontId="8" fillId="2" borderId="4" xfId="1" applyNumberFormat="1" applyFont="1" applyFill="1" applyBorder="1" applyAlignment="1">
      <alignment horizontal="right"/>
    </xf>
    <xf numFmtId="166" fontId="8" fillId="2" borderId="8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1" xfId="0" applyFont="1" applyFill="1" applyBorder="1"/>
    <xf numFmtId="166" fontId="8" fillId="2" borderId="0" xfId="0" applyNumberFormat="1" applyFont="1" applyFill="1"/>
    <xf numFmtId="3" fontId="1" fillId="0" borderId="0" xfId="0" applyNumberFormat="1" applyFont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0" xfId="0" applyNumberFormat="1" applyFont="1" applyFill="1"/>
    <xf numFmtId="3" fontId="7" fillId="2" borderId="5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6" fontId="9" fillId="2" borderId="0" xfId="0" applyNumberFormat="1" applyFont="1" applyFill="1"/>
    <xf numFmtId="1" fontId="7" fillId="2" borderId="5" xfId="0" applyNumberFormat="1" applyFont="1" applyFill="1" applyBorder="1" applyAlignment="1">
      <alignment horizontal="right"/>
    </xf>
    <xf numFmtId="1" fontId="7" fillId="2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center"/>
    </xf>
    <xf numFmtId="1" fontId="7" fillId="2" borderId="6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3" fontId="1" fillId="2" borderId="0" xfId="0" applyNumberFormat="1" applyFont="1" applyFill="1" applyAlignment="1">
      <alignment horizontal="lef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>
          <a:extLst>
            <a:ext uri="{FF2B5EF4-FFF2-40B4-BE49-F238E27FC236}">
              <a16:creationId xmlns:a16="http://schemas.microsoft.com/office/drawing/2014/main" id="{85A7B405-C8C1-4AC8-AF06-2414D396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114300"/>
          <a:ext cx="1100138" cy="98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>
          <a:extLst>
            <a:ext uri="{FF2B5EF4-FFF2-40B4-BE49-F238E27FC236}">
              <a16:creationId xmlns:a16="http://schemas.microsoft.com/office/drawing/2014/main" id="{8786FA60-0FDD-40CD-A198-95D6805A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73213" y="128588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>
          <a:extLst>
            <a:ext uri="{FF2B5EF4-FFF2-40B4-BE49-F238E27FC236}">
              <a16:creationId xmlns:a16="http://schemas.microsoft.com/office/drawing/2014/main" id="{B999CB3F-601D-4E5D-9670-28BA10AB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114300"/>
          <a:ext cx="1100138" cy="98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>
          <a:extLst>
            <a:ext uri="{FF2B5EF4-FFF2-40B4-BE49-F238E27FC236}">
              <a16:creationId xmlns:a16="http://schemas.microsoft.com/office/drawing/2014/main" id="{AD4EEA2B-36AB-4033-AC2B-6FE9D694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73213" y="128588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>
          <a:extLst>
            <a:ext uri="{FF2B5EF4-FFF2-40B4-BE49-F238E27FC236}">
              <a16:creationId xmlns:a16="http://schemas.microsoft.com/office/drawing/2014/main" id="{35DBD67D-E8FD-439B-B561-151EB500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114300"/>
          <a:ext cx="1100138" cy="98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>
          <a:extLst>
            <a:ext uri="{FF2B5EF4-FFF2-40B4-BE49-F238E27FC236}">
              <a16:creationId xmlns:a16="http://schemas.microsoft.com/office/drawing/2014/main" id="{F1D4E6D6-EFF4-4505-86B8-2A55520A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73213" y="128588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31750</xdr:colOff>
      <xdr:row>6</xdr:row>
      <xdr:rowOff>0</xdr:rowOff>
    </xdr:to>
    <xdr:pic>
      <xdr:nvPicPr>
        <xdr:cNvPr id="16" name="Afbeelding 5">
          <a:extLst>
            <a:ext uri="{FF2B5EF4-FFF2-40B4-BE49-F238E27FC236}">
              <a16:creationId xmlns:a16="http://schemas.microsoft.com/office/drawing/2014/main" id="{D8C47428-41C1-4B10-B72B-D6156C78F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5776575" cy="1233488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>
          <a:extLst>
            <a:ext uri="{FF2B5EF4-FFF2-40B4-BE49-F238E27FC236}">
              <a16:creationId xmlns:a16="http://schemas.microsoft.com/office/drawing/2014/main" id="{DD930CDE-AD50-4EA1-84C1-B19529E234F7}"/>
            </a:ext>
          </a:extLst>
        </xdr:cNvPr>
        <xdr:cNvSpPr txBox="1"/>
      </xdr:nvSpPr>
      <xdr:spPr>
        <a:xfrm>
          <a:off x="433392" y="63498"/>
          <a:ext cx="5953655" cy="112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624420</xdr:colOff>
      <xdr:row>101</xdr:row>
      <xdr:rowOff>84663</xdr:rowOff>
    </xdr:from>
    <xdr:to>
      <xdr:col>23</xdr:col>
      <xdr:colOff>210770</xdr:colOff>
      <xdr:row>111</xdr:row>
      <xdr:rowOff>36085</xdr:rowOff>
    </xdr:to>
    <xdr:pic>
      <xdr:nvPicPr>
        <xdr:cNvPr id="18" name="Afbeelding 1">
          <a:extLst>
            <a:ext uri="{FF2B5EF4-FFF2-40B4-BE49-F238E27FC236}">
              <a16:creationId xmlns:a16="http://schemas.microsoft.com/office/drawing/2014/main" id="{23EEF33A-1AAB-43E7-B2DD-893071556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2445" y="11443226"/>
          <a:ext cx="4134538" cy="12039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biinput/Documenten/TIS/Monthly%20Reports/TAF/Standaard/Doelgroepen/Maandboek/2022/internet_mnd_2022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V data"/>
      <sheetName val="maanden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2">
          <cell r="B2">
            <v>14666</v>
          </cell>
          <cell r="C2">
            <v>10655</v>
          </cell>
          <cell r="D2">
            <v>12220</v>
          </cell>
          <cell r="E2">
            <v>13722</v>
          </cell>
          <cell r="F2">
            <v>15579</v>
          </cell>
          <cell r="G2">
            <v>19195</v>
          </cell>
          <cell r="H2">
            <v>29141</v>
          </cell>
          <cell r="I2">
            <v>31847</v>
          </cell>
          <cell r="J2">
            <v>30019</v>
          </cell>
          <cell r="K2">
            <v>31326</v>
          </cell>
          <cell r="L2">
            <v>28372</v>
          </cell>
          <cell r="M2">
            <v>30225</v>
          </cell>
          <cell r="N2">
            <v>26233</v>
          </cell>
          <cell r="O2">
            <v>24129</v>
          </cell>
          <cell r="P2">
            <v>30382</v>
          </cell>
          <cell r="Q2">
            <v>33421</v>
          </cell>
          <cell r="R2">
            <v>38420</v>
          </cell>
          <cell r="S2">
            <v>36921</v>
          </cell>
          <cell r="T2">
            <v>36000</v>
          </cell>
          <cell r="U2">
            <v>37730</v>
          </cell>
          <cell r="V2">
            <v>37027</v>
          </cell>
          <cell r="W2">
            <v>36365</v>
          </cell>
          <cell r="X2">
            <v>30349</v>
          </cell>
          <cell r="Y2">
            <v>30669</v>
          </cell>
        </row>
        <row r="3">
          <cell r="B3">
            <v>869310</v>
          </cell>
          <cell r="C3">
            <v>505208</v>
          </cell>
          <cell r="D3">
            <v>660372</v>
          </cell>
          <cell r="E3">
            <v>786656</v>
          </cell>
          <cell r="F3">
            <v>1106740</v>
          </cell>
          <cell r="G3">
            <v>1678410</v>
          </cell>
          <cell r="H3">
            <v>3030072</v>
          </cell>
          <cell r="I3">
            <v>3787215</v>
          </cell>
          <cell r="J3">
            <v>3370436</v>
          </cell>
          <cell r="K3">
            <v>3746152</v>
          </cell>
          <cell r="L3">
            <v>3096226</v>
          </cell>
          <cell r="M3">
            <v>2855836</v>
          </cell>
          <cell r="N3">
            <v>2488210</v>
          </cell>
          <cell r="O3">
            <v>2660917</v>
          </cell>
          <cell r="P3">
            <v>3732048</v>
          </cell>
          <cell r="Q3">
            <v>4434587</v>
          </cell>
          <cell r="R3">
            <v>5217649</v>
          </cell>
          <cell r="S3">
            <v>5232956</v>
          </cell>
          <cell r="T3">
            <v>5179725</v>
          </cell>
          <cell r="U3">
            <v>5327361</v>
          </cell>
          <cell r="V3">
            <v>5196931</v>
          </cell>
          <cell r="W3">
            <v>4912421</v>
          </cell>
          <cell r="X3">
            <v>3987405</v>
          </cell>
          <cell r="Y3">
            <v>4101978</v>
          </cell>
        </row>
        <row r="4">
          <cell r="B4">
            <v>133222.04860000001</v>
          </cell>
          <cell r="C4">
            <v>125136.67300000001</v>
          </cell>
          <cell r="D4">
            <v>153206.158</v>
          </cell>
          <cell r="E4">
            <v>141132.34900000002</v>
          </cell>
          <cell r="F4">
            <v>147017.26</v>
          </cell>
          <cell r="G4">
            <v>137955.81100000002</v>
          </cell>
          <cell r="H4">
            <v>130664.27800000001</v>
          </cell>
          <cell r="I4">
            <v>130844.26700000001</v>
          </cell>
          <cell r="J4">
            <v>133244.78</v>
          </cell>
          <cell r="K4">
            <v>149382.67550000001</v>
          </cell>
          <cell r="L4">
            <v>143830.51999999999</v>
          </cell>
          <cell r="M4">
            <v>141667.03200000001</v>
          </cell>
          <cell r="N4">
            <v>122553.02390000001</v>
          </cell>
          <cell r="O4">
            <v>118273.75970000001</v>
          </cell>
          <cell r="P4">
            <v>128198.1545</v>
          </cell>
          <cell r="Q4">
            <v>116895.42770000001</v>
          </cell>
          <cell r="R4">
            <v>119551.49800000001</v>
          </cell>
          <cell r="S4">
            <v>116273.65700000001</v>
          </cell>
          <cell r="T4">
            <v>120131.364</v>
          </cell>
          <cell r="U4">
            <v>116876.182</v>
          </cell>
          <cell r="V4">
            <v>121507.88100000001</v>
          </cell>
          <cell r="W4">
            <v>125358</v>
          </cell>
          <cell r="X4">
            <v>119074.338</v>
          </cell>
          <cell r="Y4">
            <v>113118.48</v>
          </cell>
        </row>
        <row r="5">
          <cell r="B5">
            <v>1402.6490000000001</v>
          </cell>
          <cell r="C5">
            <v>1109.374</v>
          </cell>
          <cell r="D5">
            <v>1379.08</v>
          </cell>
          <cell r="E5">
            <v>1257.569</v>
          </cell>
          <cell r="F5">
            <v>1222.7060000000001</v>
          </cell>
          <cell r="G5">
            <v>1128.1980000000001</v>
          </cell>
          <cell r="H5">
            <v>977.54399999999998</v>
          </cell>
          <cell r="I5">
            <v>1049.221</v>
          </cell>
          <cell r="J5">
            <v>1002.487</v>
          </cell>
          <cell r="K5">
            <v>1040.3399999999999</v>
          </cell>
          <cell r="L5">
            <v>942.65300000000002</v>
          </cell>
          <cell r="M5">
            <v>1037.904</v>
          </cell>
          <cell r="N5">
            <v>827.45699999999999</v>
          </cell>
          <cell r="O5">
            <v>823.673</v>
          </cell>
          <cell r="P5">
            <v>818.52499999999998</v>
          </cell>
          <cell r="Q5">
            <v>688.31119999999999</v>
          </cell>
          <cell r="R5">
            <v>685.48030000000006</v>
          </cell>
          <cell r="S5">
            <v>667.10599999999999</v>
          </cell>
          <cell r="T5">
            <v>583.58199999999999</v>
          </cell>
          <cell r="U5">
            <v>549.16800000000001</v>
          </cell>
          <cell r="V5">
            <v>538.024</v>
          </cell>
          <cell r="W5">
            <v>465</v>
          </cell>
          <cell r="X5">
            <v>460.95400000000001</v>
          </cell>
          <cell r="Y5">
            <v>607.51400000000001</v>
          </cell>
        </row>
        <row r="8">
          <cell r="B8">
            <v>9809</v>
          </cell>
          <cell r="C8">
            <v>6500</v>
          </cell>
          <cell r="D8">
            <v>7582</v>
          </cell>
          <cell r="E8">
            <v>9191</v>
          </cell>
          <cell r="F8">
            <v>10870</v>
          </cell>
          <cell r="G8">
            <v>14381</v>
          </cell>
          <cell r="H8">
            <v>23400</v>
          </cell>
          <cell r="I8">
            <v>26079</v>
          </cell>
          <cell r="J8">
            <v>24485</v>
          </cell>
          <cell r="K8">
            <v>25571</v>
          </cell>
          <cell r="L8">
            <v>22909</v>
          </cell>
          <cell r="M8">
            <v>24523</v>
          </cell>
          <cell r="N8">
            <v>20787</v>
          </cell>
          <cell r="O8">
            <v>19151</v>
          </cell>
          <cell r="P8">
            <v>24612</v>
          </cell>
          <cell r="Q8">
            <v>27473</v>
          </cell>
          <cell r="R8">
            <v>31902</v>
          </cell>
          <cell r="S8">
            <v>30316</v>
          </cell>
          <cell r="T8">
            <v>28995</v>
          </cell>
          <cell r="U8">
            <v>30631</v>
          </cell>
          <cell r="V8">
            <v>30244</v>
          </cell>
          <cell r="W8">
            <v>29455</v>
          </cell>
          <cell r="X8">
            <v>23943</v>
          </cell>
          <cell r="Y8">
            <v>24170</v>
          </cell>
        </row>
        <row r="10">
          <cell r="B10">
            <v>422</v>
          </cell>
          <cell r="C10">
            <v>350</v>
          </cell>
          <cell r="D10">
            <v>386</v>
          </cell>
          <cell r="E10">
            <v>449</v>
          </cell>
          <cell r="F10">
            <v>607</v>
          </cell>
          <cell r="G10">
            <v>825</v>
          </cell>
          <cell r="H10">
            <v>1558</v>
          </cell>
          <cell r="I10">
            <v>1799</v>
          </cell>
          <cell r="J10">
            <v>1532</v>
          </cell>
          <cell r="K10">
            <v>1516</v>
          </cell>
          <cell r="L10">
            <v>621</v>
          </cell>
          <cell r="M10">
            <v>726</v>
          </cell>
          <cell r="N10">
            <v>737</v>
          </cell>
          <cell r="O10">
            <v>669</v>
          </cell>
          <cell r="P10">
            <v>743</v>
          </cell>
          <cell r="Q10">
            <v>1249</v>
          </cell>
          <cell r="R10">
            <v>1646</v>
          </cell>
          <cell r="S10">
            <v>1724</v>
          </cell>
          <cell r="T10">
            <v>1897</v>
          </cell>
          <cell r="U10">
            <v>1894</v>
          </cell>
          <cell r="V10">
            <v>1900</v>
          </cell>
          <cell r="W10">
            <v>1535</v>
          </cell>
          <cell r="X10">
            <v>736</v>
          </cell>
          <cell r="Y10">
            <v>960</v>
          </cell>
        </row>
        <row r="11">
          <cell r="B11">
            <v>319</v>
          </cell>
          <cell r="C11">
            <v>315</v>
          </cell>
          <cell r="D11">
            <v>304</v>
          </cell>
          <cell r="E11">
            <v>411</v>
          </cell>
          <cell r="F11">
            <v>470</v>
          </cell>
          <cell r="G11">
            <v>581</v>
          </cell>
          <cell r="H11">
            <v>728</v>
          </cell>
          <cell r="I11">
            <v>737</v>
          </cell>
          <cell r="J11">
            <v>729</v>
          </cell>
          <cell r="K11">
            <v>751</v>
          </cell>
          <cell r="L11">
            <v>589</v>
          </cell>
          <cell r="M11">
            <v>616</v>
          </cell>
          <cell r="N11">
            <v>721</v>
          </cell>
          <cell r="O11">
            <v>606</v>
          </cell>
          <cell r="P11">
            <v>676</v>
          </cell>
          <cell r="Q11">
            <v>689</v>
          </cell>
          <cell r="R11">
            <v>804</v>
          </cell>
          <cell r="S11">
            <v>750</v>
          </cell>
          <cell r="T11">
            <v>759</v>
          </cell>
          <cell r="U11">
            <v>818</v>
          </cell>
          <cell r="V11">
            <v>719</v>
          </cell>
          <cell r="W11">
            <v>835</v>
          </cell>
          <cell r="X11">
            <v>600</v>
          </cell>
          <cell r="Y11">
            <v>481</v>
          </cell>
        </row>
        <row r="12">
          <cell r="B12">
            <v>2232</v>
          </cell>
          <cell r="C12">
            <v>2211</v>
          </cell>
          <cell r="D12">
            <v>2326</v>
          </cell>
          <cell r="E12">
            <v>2070</v>
          </cell>
          <cell r="F12">
            <v>2011</v>
          </cell>
          <cell r="G12">
            <v>1841</v>
          </cell>
          <cell r="H12">
            <v>1854</v>
          </cell>
          <cell r="I12">
            <v>1743</v>
          </cell>
          <cell r="J12">
            <v>1783</v>
          </cell>
          <cell r="K12">
            <v>2019</v>
          </cell>
          <cell r="L12">
            <v>1928</v>
          </cell>
          <cell r="M12">
            <v>1979</v>
          </cell>
          <cell r="N12">
            <v>1830</v>
          </cell>
          <cell r="O12">
            <v>1731</v>
          </cell>
          <cell r="P12">
            <v>1688</v>
          </cell>
          <cell r="Q12">
            <v>1467</v>
          </cell>
          <cell r="R12">
            <v>1537</v>
          </cell>
          <cell r="S12">
            <v>1467</v>
          </cell>
          <cell r="T12">
            <v>1424</v>
          </cell>
          <cell r="U12">
            <v>1405</v>
          </cell>
          <cell r="V12">
            <v>1418</v>
          </cell>
          <cell r="W12">
            <v>1585</v>
          </cell>
          <cell r="X12">
            <v>1416</v>
          </cell>
          <cell r="Y12">
            <v>1372</v>
          </cell>
        </row>
        <row r="13">
          <cell r="B13">
            <v>973</v>
          </cell>
          <cell r="C13">
            <v>838</v>
          </cell>
          <cell r="D13">
            <v>1153</v>
          </cell>
          <cell r="E13">
            <v>1174</v>
          </cell>
          <cell r="F13">
            <v>1489</v>
          </cell>
          <cell r="G13">
            <v>1766</v>
          </cell>
          <cell r="H13">
            <v>1750</v>
          </cell>
          <cell r="I13">
            <v>1705</v>
          </cell>
          <cell r="J13">
            <v>2345</v>
          </cell>
          <cell r="K13">
            <v>2145</v>
          </cell>
          <cell r="L13">
            <v>1756</v>
          </cell>
          <cell r="M13">
            <v>1557</v>
          </cell>
          <cell r="N13">
            <v>1374</v>
          </cell>
          <cell r="O13">
            <v>1402</v>
          </cell>
          <cell r="P13">
            <v>1894</v>
          </cell>
          <cell r="Q13">
            <v>2108</v>
          </cell>
          <cell r="R13">
            <v>2271</v>
          </cell>
          <cell r="S13">
            <v>2658</v>
          </cell>
          <cell r="T13">
            <v>2544</v>
          </cell>
          <cell r="U13">
            <v>2089</v>
          </cell>
          <cell r="V13">
            <v>2546</v>
          </cell>
          <cell r="W13">
            <v>2319</v>
          </cell>
          <cell r="X13">
            <v>1793</v>
          </cell>
          <cell r="Y13">
            <v>1663</v>
          </cell>
        </row>
        <row r="15">
          <cell r="B15">
            <v>181</v>
          </cell>
          <cell r="C15">
            <v>0</v>
          </cell>
          <cell r="D15">
            <v>196</v>
          </cell>
          <cell r="E15">
            <v>4</v>
          </cell>
          <cell r="F15">
            <v>0</v>
          </cell>
          <cell r="G15">
            <v>145</v>
          </cell>
          <cell r="H15">
            <v>121</v>
          </cell>
          <cell r="I15">
            <v>242</v>
          </cell>
          <cell r="J15">
            <v>231</v>
          </cell>
          <cell r="K15">
            <v>161</v>
          </cell>
          <cell r="L15">
            <v>403</v>
          </cell>
          <cell r="M15">
            <v>125</v>
          </cell>
          <cell r="N15">
            <v>127</v>
          </cell>
          <cell r="O15">
            <v>241</v>
          </cell>
          <cell r="P15">
            <v>0</v>
          </cell>
          <cell r="Q15">
            <v>0</v>
          </cell>
          <cell r="R15">
            <v>614</v>
          </cell>
          <cell r="S15">
            <v>326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9">
          <cell r="B19">
            <v>553464</v>
          </cell>
          <cell r="C19">
            <v>327645</v>
          </cell>
          <cell r="D19">
            <v>430955</v>
          </cell>
          <cell r="E19">
            <v>536128</v>
          </cell>
          <cell r="F19">
            <v>804575</v>
          </cell>
          <cell r="G19">
            <v>1231479</v>
          </cell>
          <cell r="H19">
            <v>2303289</v>
          </cell>
          <cell r="I19">
            <v>2939403</v>
          </cell>
          <cell r="J19">
            <v>2677291</v>
          </cell>
          <cell r="K19">
            <v>2978808</v>
          </cell>
          <cell r="L19">
            <v>2273366</v>
          </cell>
          <cell r="M19">
            <v>1924693</v>
          </cell>
          <cell r="N19">
            <v>1664713</v>
          </cell>
          <cell r="O19">
            <v>1905321</v>
          </cell>
          <cell r="P19">
            <v>2706725</v>
          </cell>
          <cell r="Q19">
            <v>3252399</v>
          </cell>
          <cell r="R19">
            <v>3891004</v>
          </cell>
          <cell r="S19">
            <v>3807896</v>
          </cell>
          <cell r="T19">
            <v>3615230</v>
          </cell>
          <cell r="U19">
            <v>3743746</v>
          </cell>
          <cell r="V19">
            <v>3705504</v>
          </cell>
          <cell r="W19">
            <v>3443474</v>
          </cell>
          <cell r="X19">
            <v>2693189</v>
          </cell>
          <cell r="Y19">
            <v>2709722</v>
          </cell>
        </row>
        <row r="22">
          <cell r="B22">
            <v>552608</v>
          </cell>
          <cell r="C22">
            <v>291804</v>
          </cell>
          <cell r="D22">
            <v>396120</v>
          </cell>
          <cell r="E22">
            <v>459528</v>
          </cell>
          <cell r="F22">
            <v>621098</v>
          </cell>
          <cell r="G22">
            <v>855566</v>
          </cell>
          <cell r="H22">
            <v>1253800</v>
          </cell>
          <cell r="I22">
            <v>1411146</v>
          </cell>
          <cell r="J22">
            <v>1326722</v>
          </cell>
          <cell r="K22">
            <v>1356634</v>
          </cell>
          <cell r="L22">
            <v>1273058</v>
          </cell>
          <cell r="M22">
            <v>1330508</v>
          </cell>
          <cell r="N22">
            <v>1175844</v>
          </cell>
          <cell r="O22">
            <v>1146072</v>
          </cell>
          <cell r="P22">
            <v>1501738</v>
          </cell>
          <cell r="Q22">
            <v>1505886</v>
          </cell>
          <cell r="R22">
            <v>1701422</v>
          </cell>
          <cell r="S22">
            <v>1887056</v>
          </cell>
          <cell r="T22">
            <v>1886220</v>
          </cell>
          <cell r="U22">
            <v>1864362</v>
          </cell>
          <cell r="V22">
            <v>1884162</v>
          </cell>
          <cell r="W22">
            <v>1742219</v>
          </cell>
          <cell r="X22">
            <v>1419112</v>
          </cell>
          <cell r="Y22">
            <v>1539234</v>
          </cell>
        </row>
        <row r="23">
          <cell r="B23">
            <v>72073.815000000002</v>
          </cell>
          <cell r="C23">
            <v>67370.251000000004</v>
          </cell>
          <cell r="D23">
            <v>80424.198000000004</v>
          </cell>
          <cell r="E23">
            <v>72701.623999999996</v>
          </cell>
          <cell r="F23">
            <v>78020.758000000002</v>
          </cell>
          <cell r="G23">
            <v>71334.221000000005</v>
          </cell>
          <cell r="H23">
            <v>63698.381000000001</v>
          </cell>
          <cell r="I23">
            <v>68452.581000000006</v>
          </cell>
          <cell r="J23">
            <v>68358.357000000004</v>
          </cell>
          <cell r="K23">
            <v>77325.553</v>
          </cell>
          <cell r="L23">
            <v>75894.47</v>
          </cell>
          <cell r="M23">
            <v>73586.846999999994</v>
          </cell>
          <cell r="N23">
            <v>65571.562000000005</v>
          </cell>
          <cell r="O23">
            <v>60094.894</v>
          </cell>
          <cell r="P23">
            <v>62860.921500000004</v>
          </cell>
          <cell r="Q23">
            <v>58694.231</v>
          </cell>
          <cell r="R23">
            <v>58582.506999999998</v>
          </cell>
          <cell r="S23">
            <v>58572.036</v>
          </cell>
          <cell r="T23">
            <v>60610.669000000002</v>
          </cell>
          <cell r="U23">
            <v>58085.957000000002</v>
          </cell>
          <cell r="V23">
            <v>60869.1</v>
          </cell>
          <cell r="W23">
            <v>63315</v>
          </cell>
          <cell r="X23">
            <v>59227.933000000005</v>
          </cell>
          <cell r="Y23">
            <v>56227.289000000004</v>
          </cell>
        </row>
        <row r="24">
          <cell r="B24">
            <v>10802.245000000001</v>
          </cell>
          <cell r="C24">
            <v>9091.8850000000002</v>
          </cell>
          <cell r="D24">
            <v>11773.198</v>
          </cell>
          <cell r="E24">
            <v>10317.725</v>
          </cell>
          <cell r="F24">
            <v>11872.598</v>
          </cell>
          <cell r="G24">
            <v>11742.206</v>
          </cell>
          <cell r="H24">
            <v>10843.499</v>
          </cell>
          <cell r="I24">
            <v>11978.593000000001</v>
          </cell>
          <cell r="J24">
            <v>11866.380000000001</v>
          </cell>
          <cell r="K24">
            <v>13364.953</v>
          </cell>
          <cell r="L24">
            <v>13394.519</v>
          </cell>
          <cell r="M24">
            <v>11347.692000000001</v>
          </cell>
          <cell r="N24">
            <v>10019.379000000001</v>
          </cell>
          <cell r="O24">
            <v>7602.04</v>
          </cell>
          <cell r="P24">
            <v>5784.2539999999999</v>
          </cell>
          <cell r="Q24">
            <v>6391.0230000000001</v>
          </cell>
          <cell r="R24">
            <v>5561.4449999999997</v>
          </cell>
          <cell r="S24">
            <v>6800.8510000000006</v>
          </cell>
          <cell r="T24">
            <v>6520.0640000000003</v>
          </cell>
          <cell r="U24">
            <v>5404.643</v>
          </cell>
          <cell r="V24">
            <v>6317.6760000000004</v>
          </cell>
          <cell r="W24">
            <v>6691</v>
          </cell>
          <cell r="X24">
            <v>5458.7290000000003</v>
          </cell>
          <cell r="Y24">
            <v>5776.5070000000005</v>
          </cell>
        </row>
        <row r="25">
          <cell r="B25">
            <v>9461.643</v>
          </cell>
          <cell r="C25">
            <v>9973.8700000000008</v>
          </cell>
          <cell r="D25">
            <v>12246.535</v>
          </cell>
          <cell r="E25">
            <v>11718.475</v>
          </cell>
          <cell r="F25">
            <v>11847.294</v>
          </cell>
          <cell r="G25">
            <v>9684.0990000000002</v>
          </cell>
          <cell r="H25">
            <v>10359.473</v>
          </cell>
          <cell r="I25">
            <v>9932.9179999999997</v>
          </cell>
          <cell r="J25">
            <v>10045.195</v>
          </cell>
          <cell r="K25">
            <v>11346.877</v>
          </cell>
          <cell r="L25">
            <v>10350.478999999999</v>
          </cell>
          <cell r="M25">
            <v>9331.6640000000007</v>
          </cell>
          <cell r="N25">
            <v>7771.2539999999999</v>
          </cell>
          <cell r="O25">
            <v>9624.8790000000008</v>
          </cell>
          <cell r="P25">
            <v>10759.572</v>
          </cell>
          <cell r="Q25">
            <v>10490.962</v>
          </cell>
          <cell r="R25">
            <v>10142.661</v>
          </cell>
          <cell r="S25">
            <v>9311.3989999999994</v>
          </cell>
          <cell r="T25">
            <v>10007.839</v>
          </cell>
          <cell r="U25">
            <v>10064.19</v>
          </cell>
          <cell r="V25">
            <v>10072.668</v>
          </cell>
          <cell r="W25">
            <v>10304</v>
          </cell>
          <cell r="X25">
            <v>8751.8289999999997</v>
          </cell>
          <cell r="Y25">
            <v>7879.7750000000005</v>
          </cell>
        </row>
        <row r="26">
          <cell r="B26">
            <v>9777.8590000000004</v>
          </cell>
          <cell r="C26">
            <v>10424.550000000001</v>
          </cell>
          <cell r="D26">
            <v>10154.618</v>
          </cell>
          <cell r="E26">
            <v>10168.023999999999</v>
          </cell>
          <cell r="F26">
            <v>10722.338</v>
          </cell>
          <cell r="G26">
            <v>8984.2800000000007</v>
          </cell>
          <cell r="H26">
            <v>8807.4879999999994</v>
          </cell>
          <cell r="I26">
            <v>8771.0630000000001</v>
          </cell>
          <cell r="J26">
            <v>8862.9179999999997</v>
          </cell>
          <cell r="K26">
            <v>9973.6460000000006</v>
          </cell>
          <cell r="L26">
            <v>8867.5470000000005</v>
          </cell>
          <cell r="M26">
            <v>9199.2090000000007</v>
          </cell>
          <cell r="N26">
            <v>8500.5889999999999</v>
          </cell>
          <cell r="O26">
            <v>8705.5769999999993</v>
          </cell>
          <cell r="P26">
            <v>7580.93</v>
          </cell>
          <cell r="Q26">
            <v>7361.6170000000002</v>
          </cell>
          <cell r="R26">
            <v>7967.6970000000001</v>
          </cell>
          <cell r="S26">
            <v>6710.5150000000003</v>
          </cell>
          <cell r="T26">
            <v>6758.87</v>
          </cell>
          <cell r="U26">
            <v>6250.0529999999999</v>
          </cell>
          <cell r="V26">
            <v>7255.165</v>
          </cell>
          <cell r="W26">
            <v>7484</v>
          </cell>
          <cell r="X26">
            <v>7487.3820000000005</v>
          </cell>
          <cell r="Y26">
            <v>7544.79</v>
          </cell>
        </row>
        <row r="27">
          <cell r="B27">
            <v>7324.6750000000002</v>
          </cell>
          <cell r="C27">
            <v>7843.598</v>
          </cell>
          <cell r="D27">
            <v>8879.3269999999993</v>
          </cell>
          <cell r="E27">
            <v>8047.1040000000003</v>
          </cell>
          <cell r="F27">
            <v>8171.5470000000005</v>
          </cell>
          <cell r="G27">
            <v>7439.268</v>
          </cell>
          <cell r="H27">
            <v>7025.7340000000004</v>
          </cell>
          <cell r="I27">
            <v>7061.58</v>
          </cell>
          <cell r="J27">
            <v>7914.9459999999999</v>
          </cell>
          <cell r="K27">
            <v>7776.1610000000001</v>
          </cell>
          <cell r="L27">
            <v>7820.6190000000006</v>
          </cell>
          <cell r="M27">
            <v>7378.7129999999997</v>
          </cell>
          <cell r="N27">
            <v>6574.3180000000002</v>
          </cell>
          <cell r="O27">
            <v>6946.3789999999999</v>
          </cell>
          <cell r="P27">
            <v>7494.6440000000002</v>
          </cell>
          <cell r="Q27">
            <v>7530.5619999999999</v>
          </cell>
          <cell r="R27">
            <v>7130.8860000000004</v>
          </cell>
          <cell r="S27">
            <v>6284.7190000000001</v>
          </cell>
          <cell r="T27">
            <v>6427.5320000000002</v>
          </cell>
          <cell r="U27">
            <v>6252.4189999999999</v>
          </cell>
          <cell r="V27">
            <v>7012.7160000000003</v>
          </cell>
          <cell r="W27">
            <v>6691</v>
          </cell>
          <cell r="X27">
            <v>4708.1949999999997</v>
          </cell>
          <cell r="Y27">
            <v>5214.6779999999999</v>
          </cell>
        </row>
        <row r="28">
          <cell r="B28">
            <v>9466.92</v>
          </cell>
          <cell r="C28">
            <v>8383.8060000000005</v>
          </cell>
          <cell r="D28">
            <v>10278.742</v>
          </cell>
          <cell r="E28">
            <v>9676.7389999999996</v>
          </cell>
          <cell r="F28">
            <v>10340.999</v>
          </cell>
          <cell r="G28">
            <v>10506.186</v>
          </cell>
          <cell r="H28">
            <v>8864.255000000001</v>
          </cell>
          <cell r="I28">
            <v>9315.4889999999996</v>
          </cell>
          <cell r="J28">
            <v>10145.638000000001</v>
          </cell>
          <cell r="K28">
            <v>10436.626</v>
          </cell>
          <cell r="L28">
            <v>9732.8680000000004</v>
          </cell>
          <cell r="M28">
            <v>10179.871000000001</v>
          </cell>
          <cell r="N28">
            <v>8804.8590000000004</v>
          </cell>
          <cell r="O28">
            <v>7731.6100000000006</v>
          </cell>
          <cell r="P28">
            <v>9714.9935000000005</v>
          </cell>
          <cell r="Q28">
            <v>8235.6880000000001</v>
          </cell>
          <cell r="R28">
            <v>8622.3019999999997</v>
          </cell>
          <cell r="S28">
            <v>8514.4930000000004</v>
          </cell>
          <cell r="T28">
            <v>9876.2430000000004</v>
          </cell>
          <cell r="U28">
            <v>9130.5370000000003</v>
          </cell>
          <cell r="V28">
            <v>8684.2669999999998</v>
          </cell>
          <cell r="W28">
            <v>8811</v>
          </cell>
          <cell r="X28">
            <v>8760.75</v>
          </cell>
          <cell r="Y28">
            <v>8683.7890000000007</v>
          </cell>
        </row>
        <row r="29">
          <cell r="B29">
            <v>25240.473000000002</v>
          </cell>
          <cell r="C29">
            <v>21652.542000000001</v>
          </cell>
          <cell r="D29">
            <v>27091.778000000002</v>
          </cell>
          <cell r="E29">
            <v>22773.557000000001</v>
          </cell>
          <cell r="F29">
            <v>25065.982</v>
          </cell>
          <cell r="G29">
            <v>22978.182000000001</v>
          </cell>
          <cell r="H29">
            <v>17797.932000000001</v>
          </cell>
          <cell r="I29">
            <v>21392.938000000002</v>
          </cell>
          <cell r="J29">
            <v>19523.28</v>
          </cell>
          <cell r="K29">
            <v>24427.29</v>
          </cell>
          <cell r="L29">
            <v>25728.438000000002</v>
          </cell>
          <cell r="M29">
            <v>26149.698</v>
          </cell>
          <cell r="N29">
            <v>23901.163</v>
          </cell>
          <cell r="O29">
            <v>19484.409</v>
          </cell>
          <cell r="P29">
            <v>21526.528000000002</v>
          </cell>
          <cell r="Q29">
            <v>18684.379000000001</v>
          </cell>
          <cell r="R29">
            <v>19157.516</v>
          </cell>
          <cell r="S29">
            <v>20950.059000000001</v>
          </cell>
          <cell r="T29">
            <v>21020.120999999999</v>
          </cell>
          <cell r="U29">
            <v>20984.115000000002</v>
          </cell>
          <cell r="V29">
            <v>21526.608</v>
          </cell>
          <cell r="W29">
            <v>23333</v>
          </cell>
          <cell r="X29">
            <v>24061.047999999999</v>
          </cell>
          <cell r="Y29">
            <v>21127.75</v>
          </cell>
        </row>
        <row r="31">
          <cell r="B31">
            <v>7705.3220000000001</v>
          </cell>
          <cell r="C31">
            <v>6059.6410000000005</v>
          </cell>
          <cell r="D31">
            <v>9342.9600000000009</v>
          </cell>
          <cell r="E31">
            <v>7624.241</v>
          </cell>
          <cell r="F31">
            <v>7572.4030000000002</v>
          </cell>
          <cell r="G31">
            <v>8528.8680000000004</v>
          </cell>
          <cell r="H31">
            <v>9071.3040000000001</v>
          </cell>
          <cell r="I31">
            <v>7937.6570000000002</v>
          </cell>
          <cell r="J31">
            <v>8252.6090000000004</v>
          </cell>
          <cell r="K31">
            <v>9460.8700000000008</v>
          </cell>
          <cell r="L31">
            <v>9884.5280000000002</v>
          </cell>
          <cell r="M31">
            <v>8805.6020000000008</v>
          </cell>
          <cell r="N31">
            <v>7431.3330000000005</v>
          </cell>
          <cell r="O31">
            <v>7321.527</v>
          </cell>
          <cell r="P31">
            <v>6899.0320000000002</v>
          </cell>
          <cell r="Q31">
            <v>6083.6680000000006</v>
          </cell>
          <cell r="R31">
            <v>6695.6320000000005</v>
          </cell>
          <cell r="S31">
            <v>6238.4970000000003</v>
          </cell>
          <cell r="T31">
            <v>6053.7129999999997</v>
          </cell>
          <cell r="U31">
            <v>5863.4210000000003</v>
          </cell>
          <cell r="V31">
            <v>5939.7939999999999</v>
          </cell>
          <cell r="W31">
            <v>6013</v>
          </cell>
          <cell r="X31">
            <v>5798.7219999999998</v>
          </cell>
          <cell r="Y31">
            <v>5862.0650000000005</v>
          </cell>
        </row>
        <row r="32">
          <cell r="B32">
            <v>13575.144</v>
          </cell>
          <cell r="C32">
            <v>13245.523000000001</v>
          </cell>
          <cell r="D32">
            <v>16597.75</v>
          </cell>
          <cell r="E32">
            <v>16031.552</v>
          </cell>
          <cell r="F32">
            <v>17595.885000000002</v>
          </cell>
          <cell r="G32">
            <v>16201.959000000001</v>
          </cell>
          <cell r="H32">
            <v>15326.144</v>
          </cell>
          <cell r="I32">
            <v>14349.262000000001</v>
          </cell>
          <cell r="J32">
            <v>15599.337</v>
          </cell>
          <cell r="K32">
            <v>17429.567999999999</v>
          </cell>
          <cell r="L32">
            <v>14884.413</v>
          </cell>
          <cell r="M32">
            <v>13560.998</v>
          </cell>
          <cell r="N32">
            <v>11543.061</v>
          </cell>
          <cell r="O32">
            <v>13358.378000000001</v>
          </cell>
          <cell r="P32">
            <v>15767.985000000001</v>
          </cell>
          <cell r="Q32">
            <v>15298.220000000001</v>
          </cell>
          <cell r="R32">
            <v>15309.053</v>
          </cell>
          <cell r="S32">
            <v>13509.101000000001</v>
          </cell>
          <cell r="T32">
            <v>14470.073</v>
          </cell>
          <cell r="U32">
            <v>13247.652</v>
          </cell>
          <cell r="V32">
            <v>14417.916999999999</v>
          </cell>
          <cell r="W32">
            <v>14236</v>
          </cell>
          <cell r="X32">
            <v>13654.85</v>
          </cell>
          <cell r="Y32">
            <v>10734.907000000001</v>
          </cell>
        </row>
        <row r="33">
          <cell r="B33">
            <v>5910.6909999999998</v>
          </cell>
          <cell r="C33">
            <v>6084.1880000000001</v>
          </cell>
          <cell r="D33">
            <v>7624.7110000000002</v>
          </cell>
          <cell r="E33">
            <v>7297.6270000000004</v>
          </cell>
          <cell r="F33">
            <v>7391.02</v>
          </cell>
          <cell r="G33">
            <v>6961.3760000000002</v>
          </cell>
          <cell r="H33">
            <v>7443.5940000000001</v>
          </cell>
          <cell r="I33">
            <v>7174.4620000000004</v>
          </cell>
          <cell r="J33">
            <v>7121.6149999999998</v>
          </cell>
          <cell r="K33">
            <v>7646.7</v>
          </cell>
          <cell r="L33">
            <v>6810.1379999999999</v>
          </cell>
          <cell r="M33">
            <v>6650.17</v>
          </cell>
          <cell r="N33">
            <v>5503.0060000000003</v>
          </cell>
          <cell r="O33">
            <v>5814.8310000000001</v>
          </cell>
          <cell r="P33">
            <v>6752.2470000000003</v>
          </cell>
          <cell r="Q33">
            <v>5665.5</v>
          </cell>
          <cell r="R33">
            <v>5794.4229999999998</v>
          </cell>
          <cell r="S33">
            <v>5712.3429999999998</v>
          </cell>
          <cell r="T33">
            <v>6056.4880000000003</v>
          </cell>
          <cell r="U33">
            <v>5940.4350000000004</v>
          </cell>
          <cell r="V33">
            <v>6012.1850000000004</v>
          </cell>
          <cell r="W33">
            <v>6464</v>
          </cell>
          <cell r="X33">
            <v>5879.9430000000002</v>
          </cell>
          <cell r="Y33">
            <v>6015.6410000000005</v>
          </cell>
        </row>
        <row r="34">
          <cell r="B34">
            <v>2871.2280000000001</v>
          </cell>
          <cell r="C34">
            <v>3495.8910000000001</v>
          </cell>
          <cell r="D34">
            <v>4195.2830000000004</v>
          </cell>
          <cell r="E34">
            <v>4062.8910000000001</v>
          </cell>
          <cell r="F34">
            <v>3955.837</v>
          </cell>
          <cell r="G34">
            <v>3498.9030000000002</v>
          </cell>
          <cell r="H34">
            <v>3718.0010000000002</v>
          </cell>
          <cell r="I34">
            <v>3772.4300000000003</v>
          </cell>
          <cell r="J34">
            <v>3696.4140000000002</v>
          </cell>
          <cell r="K34">
            <v>3868.4090000000001</v>
          </cell>
          <cell r="L34">
            <v>3666.3940000000002</v>
          </cell>
          <cell r="M34">
            <v>3656.808</v>
          </cell>
          <cell r="N34">
            <v>2903.0990000000002</v>
          </cell>
          <cell r="O34">
            <v>3332.2000000000003</v>
          </cell>
          <cell r="P34">
            <v>4083.433</v>
          </cell>
          <cell r="Q34">
            <v>3692.83</v>
          </cell>
          <cell r="R34">
            <v>3681.576</v>
          </cell>
          <cell r="S34">
            <v>3717.752</v>
          </cell>
          <cell r="T34">
            <v>3298.3110000000001</v>
          </cell>
          <cell r="U34">
            <v>3669.723</v>
          </cell>
          <cell r="V34">
            <v>3743.627</v>
          </cell>
          <cell r="W34">
            <v>3597</v>
          </cell>
          <cell r="X34">
            <v>3338.3980000000001</v>
          </cell>
          <cell r="Y34">
            <v>2770.4650000000001</v>
          </cell>
        </row>
        <row r="35">
          <cell r="B35">
            <v>9652.7775999999994</v>
          </cell>
          <cell r="C35">
            <v>9267.5390000000007</v>
          </cell>
          <cell r="D35">
            <v>10946.212</v>
          </cell>
          <cell r="E35">
            <v>10710.807000000001</v>
          </cell>
          <cell r="F35">
            <v>10135.317000000001</v>
          </cell>
          <cell r="G35">
            <v>10331.272000000001</v>
          </cell>
          <cell r="H35">
            <v>10104.648000000001</v>
          </cell>
          <cell r="I35">
            <v>10348.286</v>
          </cell>
          <cell r="J35">
            <v>11300.4</v>
          </cell>
          <cell r="K35">
            <v>11019.0715</v>
          </cell>
          <cell r="L35">
            <v>10219.33</v>
          </cell>
          <cell r="M35">
            <v>11193.416000000001</v>
          </cell>
          <cell r="N35">
            <v>9819.2889000000014</v>
          </cell>
          <cell r="O35">
            <v>9805.3126999999986</v>
          </cell>
          <cell r="P35">
            <v>10956.851000000001</v>
          </cell>
          <cell r="Q35">
            <v>8672.5237000000016</v>
          </cell>
          <cell r="R35">
            <v>9358.1470000000008</v>
          </cell>
          <cell r="S35">
            <v>8954.4670000000006</v>
          </cell>
          <cell r="T35">
            <v>9352.4359999999997</v>
          </cell>
          <cell r="U35">
            <v>9263.4680000000008</v>
          </cell>
          <cell r="V35">
            <v>9412.991</v>
          </cell>
          <cell r="W35">
            <v>9209</v>
          </cell>
          <cell r="X35">
            <v>9672.0969999999998</v>
          </cell>
          <cell r="Y35">
            <v>9870.1880000000001</v>
          </cell>
        </row>
        <row r="36">
          <cell r="B36">
            <v>21433.071</v>
          </cell>
          <cell r="C36">
            <v>19613.64</v>
          </cell>
          <cell r="D36">
            <v>24075.044000000002</v>
          </cell>
          <cell r="E36">
            <v>22703.607</v>
          </cell>
          <cell r="F36">
            <v>22346.04</v>
          </cell>
          <cell r="G36">
            <v>21099.212</v>
          </cell>
          <cell r="H36">
            <v>21302.206000000002</v>
          </cell>
          <cell r="I36">
            <v>18809.589</v>
          </cell>
          <cell r="J36">
            <v>18916.047999999999</v>
          </cell>
          <cell r="K36">
            <v>22632.504000000001</v>
          </cell>
          <cell r="L36">
            <v>22471.246999999999</v>
          </cell>
          <cell r="M36">
            <v>24213.190999999999</v>
          </cell>
          <cell r="N36">
            <v>19781.673999999999</v>
          </cell>
          <cell r="O36">
            <v>18546.617000000002</v>
          </cell>
          <cell r="P36">
            <v>20877.685000000001</v>
          </cell>
          <cell r="Q36">
            <v>18788.455000000002</v>
          </cell>
          <cell r="R36">
            <v>20130.16</v>
          </cell>
          <cell r="S36">
            <v>19569.460999999999</v>
          </cell>
          <cell r="T36">
            <v>20289.673999999999</v>
          </cell>
          <cell r="U36">
            <v>20805.526000000002</v>
          </cell>
          <cell r="V36">
            <v>21112.267</v>
          </cell>
          <cell r="W36">
            <v>22526</v>
          </cell>
          <cell r="X36">
            <v>21502.395</v>
          </cell>
          <cell r="Y36">
            <v>21637.924999999999</v>
          </cell>
        </row>
      </sheetData>
      <sheetData sheetId="1">
        <row r="1">
          <cell r="L1" t="str">
            <v>december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1685-FC6C-4186-89F5-2230BF96CBB4}">
  <dimension ref="A1:AS490"/>
  <sheetViews>
    <sheetView showGridLines="0" tabSelected="1" zoomScale="58" zoomScaleNormal="90" workbookViewId="0">
      <selection activeCell="AD94" sqref="AD94"/>
    </sheetView>
  </sheetViews>
  <sheetFormatPr defaultColWidth="9.1328125" defaultRowHeight="12.75" x14ac:dyDescent="0.35"/>
  <cols>
    <col min="1" max="1" width="4.73046875" style="1" customWidth="1"/>
    <col min="2" max="2" width="1.73046875" style="1" customWidth="1"/>
    <col min="3" max="3" width="22.73046875" style="1" customWidth="1"/>
    <col min="4" max="5" width="12.73046875" style="1" customWidth="1"/>
    <col min="6" max="6" width="3.73046875" style="57" customWidth="1"/>
    <col min="7" max="7" width="8.73046875" style="1" customWidth="1"/>
    <col min="8" max="9" width="12.73046875" style="1" customWidth="1"/>
    <col min="10" max="10" width="4" style="57" customWidth="1"/>
    <col min="11" max="11" width="9" style="1" customWidth="1"/>
    <col min="12" max="12" width="4.59765625" style="1" customWidth="1"/>
    <col min="13" max="13" width="4.73046875" style="1" customWidth="1"/>
    <col min="14" max="14" width="1.73046875" style="1" customWidth="1"/>
    <col min="15" max="15" width="22.73046875" style="1" customWidth="1"/>
    <col min="16" max="17" width="12.73046875" style="1" customWidth="1"/>
    <col min="18" max="18" width="3.73046875" style="1" customWidth="1"/>
    <col min="19" max="19" width="8.73046875" style="1" customWidth="1"/>
    <col min="20" max="21" width="12.73046875" style="1" customWidth="1"/>
    <col min="22" max="22" width="4" style="1" customWidth="1"/>
    <col min="23" max="23" width="9" style="1" customWidth="1"/>
    <col min="24" max="24" width="4.59765625" style="1" customWidth="1"/>
    <col min="25" max="16384" width="9.1328125" style="1"/>
  </cols>
  <sheetData>
    <row r="1" spans="1:45" ht="10.3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45" ht="27.75" customHeight="1" x14ac:dyDescent="0.8">
      <c r="A2"/>
      <c r="B2" s="2"/>
      <c r="C2"/>
      <c r="D2"/>
      <c r="E2"/>
      <c r="F2"/>
      <c r="G2"/>
      <c r="H2"/>
      <c r="I2"/>
      <c r="J2"/>
      <c r="K2"/>
      <c r="L2"/>
      <c r="M2"/>
      <c r="N2" s="2"/>
      <c r="O2"/>
      <c r="P2"/>
      <c r="Q2"/>
      <c r="R2"/>
      <c r="S2"/>
      <c r="T2"/>
      <c r="U2"/>
      <c r="V2"/>
      <c r="W2"/>
      <c r="X2"/>
    </row>
    <row r="3" spans="1:45" ht="27.75" customHeight="1" x14ac:dyDescent="0.8">
      <c r="A3"/>
      <c r="B3" s="2"/>
      <c r="C3"/>
      <c r="D3"/>
      <c r="E3"/>
      <c r="F3"/>
      <c r="G3"/>
      <c r="H3"/>
      <c r="I3"/>
      <c r="J3"/>
      <c r="K3"/>
      <c r="L3"/>
      <c r="M3"/>
      <c r="N3" s="2"/>
      <c r="O3"/>
      <c r="P3"/>
      <c r="Q3"/>
      <c r="R3"/>
      <c r="S3"/>
      <c r="T3"/>
      <c r="U3"/>
      <c r="V3"/>
      <c r="W3"/>
      <c r="X3"/>
    </row>
    <row r="4" spans="1:45" ht="9.75" customHeight="1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45" ht="3.95" customHeigh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45" ht="18" customHeight="1" x14ac:dyDescent="0.4">
      <c r="B6" s="3"/>
      <c r="F6" s="1"/>
      <c r="J6" s="1"/>
      <c r="N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649999999999999" x14ac:dyDescent="0.5">
      <c r="A7" s="4"/>
      <c r="B7" s="4"/>
      <c r="C7" s="5"/>
      <c r="D7" s="5"/>
      <c r="E7" s="4"/>
      <c r="F7" s="6"/>
      <c r="G7" s="4"/>
      <c r="H7" s="4"/>
      <c r="I7" s="4"/>
      <c r="J7" s="6"/>
      <c r="K7" s="4"/>
      <c r="L7" s="7" t="s">
        <v>0</v>
      </c>
      <c r="M7" s="4"/>
      <c r="N7" s="4"/>
      <c r="O7" s="4"/>
      <c r="P7" s="4"/>
      <c r="Q7" s="4"/>
      <c r="R7" s="6"/>
      <c r="S7" s="4"/>
      <c r="T7" s="4"/>
      <c r="U7" s="4"/>
      <c r="V7" s="6"/>
      <c r="W7" s="4"/>
      <c r="X7" s="7" t="s">
        <v>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35.65" x14ac:dyDescent="1">
      <c r="A8" s="4"/>
      <c r="B8" s="4"/>
      <c r="C8" s="8" t="s">
        <v>2</v>
      </c>
      <c r="D8" s="4"/>
      <c r="E8" s="4"/>
      <c r="F8" s="6"/>
      <c r="G8" s="4"/>
      <c r="H8" s="4"/>
      <c r="I8" s="4"/>
      <c r="J8" s="6"/>
      <c r="K8" s="4"/>
      <c r="L8" s="4"/>
      <c r="M8" s="4"/>
      <c r="N8" s="4"/>
      <c r="O8" s="8" t="s">
        <v>2</v>
      </c>
      <c r="P8" s="4"/>
      <c r="Q8" s="4"/>
      <c r="R8" s="6"/>
      <c r="S8" s="4"/>
      <c r="T8" s="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3.15" x14ac:dyDescent="0.4">
      <c r="A9" s="4"/>
      <c r="B9" s="4"/>
      <c r="C9" s="9"/>
      <c r="D9" s="4"/>
      <c r="E9" s="4"/>
      <c r="F9" s="6"/>
      <c r="G9" s="4"/>
      <c r="H9" s="4"/>
      <c r="I9" s="4"/>
      <c r="J9" s="6"/>
      <c r="K9" s="4"/>
      <c r="L9" s="4"/>
      <c r="M9" s="4"/>
      <c r="N9" s="4"/>
      <c r="O9" s="9"/>
      <c r="P9" s="4"/>
      <c r="Q9" s="4"/>
      <c r="R9" s="6"/>
      <c r="S9" s="4"/>
      <c r="T9" s="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13.15" x14ac:dyDescent="0.4">
      <c r="A10" s="4"/>
      <c r="B10" s="4"/>
      <c r="C10" s="4"/>
      <c r="D10" s="10"/>
      <c r="E10" s="11"/>
      <c r="F10" s="12"/>
      <c r="G10" s="13"/>
      <c r="H10" s="14" t="s">
        <v>3</v>
      </c>
      <c r="I10" s="15" t="s">
        <v>3</v>
      </c>
      <c r="J10" s="12"/>
      <c r="K10" s="13"/>
      <c r="L10" s="4"/>
      <c r="M10" s="4"/>
      <c r="N10" s="4"/>
      <c r="O10" s="4"/>
      <c r="P10" s="16"/>
      <c r="Q10" s="16"/>
      <c r="R10" s="17"/>
      <c r="S10" s="16"/>
      <c r="T10" s="16"/>
      <c r="U10" s="16"/>
      <c r="V10" s="17"/>
      <c r="W10" s="16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3" customHeight="1" x14ac:dyDescent="0.4">
      <c r="A11" s="4"/>
      <c r="B11" s="4"/>
      <c r="C11" s="4"/>
      <c r="D11" s="18"/>
      <c r="E11" s="9"/>
      <c r="F11" s="19"/>
      <c r="G11" s="20"/>
      <c r="H11" s="21"/>
      <c r="I11" s="21"/>
      <c r="J11" s="19"/>
      <c r="K11" s="20"/>
      <c r="L11" s="4"/>
      <c r="M11" s="4"/>
      <c r="N11" s="4"/>
      <c r="O11" s="4"/>
      <c r="P11" s="22"/>
      <c r="Q11" s="4"/>
      <c r="R11" s="4"/>
      <c r="S11" s="23"/>
      <c r="T11" s="4"/>
      <c r="U11" s="4"/>
      <c r="V11" s="4"/>
      <c r="W11" s="23"/>
      <c r="X11" s="4"/>
      <c r="Y11" s="4"/>
    </row>
    <row r="12" spans="1:45" ht="13.15" x14ac:dyDescent="0.4">
      <c r="A12" s="4"/>
      <c r="B12" s="4"/>
      <c r="C12" s="9" t="s">
        <v>4</v>
      </c>
      <c r="D12" s="24" t="str">
        <f>[1]maanden!L1</f>
        <v>december</v>
      </c>
      <c r="E12" s="21" t="str">
        <f>+D12</f>
        <v>december</v>
      </c>
      <c r="F12" s="19"/>
      <c r="G12" s="25" t="s">
        <v>5</v>
      </c>
      <c r="H12" s="24" t="str">
        <f>+D12</f>
        <v>december</v>
      </c>
      <c r="I12" s="21" t="str">
        <f>+D12</f>
        <v>december</v>
      </c>
      <c r="J12" s="19"/>
      <c r="K12" s="25" t="s">
        <v>5</v>
      </c>
      <c r="L12" s="4"/>
      <c r="M12" s="4"/>
      <c r="N12" s="4"/>
      <c r="O12" s="9" t="s">
        <v>6</v>
      </c>
      <c r="P12" s="18"/>
      <c r="Q12" s="9"/>
      <c r="R12" s="19"/>
      <c r="S12" s="20"/>
      <c r="T12" s="24" t="s">
        <v>3</v>
      </c>
      <c r="U12" s="21" t="s">
        <v>3</v>
      </c>
      <c r="V12" s="19"/>
      <c r="W12" s="20"/>
      <c r="X12" s="4"/>
      <c r="Y12" s="4"/>
    </row>
    <row r="13" spans="1:45" ht="3" customHeight="1" x14ac:dyDescent="0.4">
      <c r="A13" s="4"/>
      <c r="B13" s="4"/>
      <c r="C13" s="4"/>
      <c r="D13" s="24"/>
      <c r="E13" s="21"/>
      <c r="F13" s="19"/>
      <c r="G13" s="25"/>
      <c r="H13" s="24"/>
      <c r="I13" s="21"/>
      <c r="J13" s="19"/>
      <c r="K13" s="25"/>
      <c r="L13" s="4"/>
      <c r="M13" s="4"/>
      <c r="N13" s="4"/>
      <c r="O13" s="4"/>
      <c r="P13" s="18"/>
      <c r="Q13" s="9"/>
      <c r="R13" s="19"/>
      <c r="S13" s="20"/>
      <c r="T13" s="24"/>
      <c r="U13" s="21"/>
      <c r="V13" s="19"/>
      <c r="W13" s="20"/>
      <c r="X13" s="4"/>
      <c r="Y13" s="4"/>
    </row>
    <row r="14" spans="1:45" ht="13.15" x14ac:dyDescent="0.4">
      <c r="A14" s="4"/>
      <c r="B14" s="4"/>
      <c r="C14" s="4"/>
      <c r="D14" s="24">
        <v>2022</v>
      </c>
      <c r="E14" s="21">
        <v>2021</v>
      </c>
      <c r="F14" s="19"/>
      <c r="G14" s="25" t="s">
        <v>7</v>
      </c>
      <c r="H14" s="30">
        <v>2022</v>
      </c>
      <c r="I14" s="31">
        <v>2021</v>
      </c>
      <c r="J14" s="32"/>
      <c r="K14" s="33" t="s">
        <v>7</v>
      </c>
      <c r="L14" s="4"/>
      <c r="M14" s="4"/>
      <c r="N14" s="4"/>
      <c r="O14" s="4"/>
      <c r="P14" s="24" t="str">
        <f>D12</f>
        <v>december</v>
      </c>
      <c r="Q14" s="21" t="str">
        <f>+P14</f>
        <v>december</v>
      </c>
      <c r="R14" s="19"/>
      <c r="S14" s="25" t="s">
        <v>5</v>
      </c>
      <c r="T14" s="24" t="str">
        <f>+P14</f>
        <v>december</v>
      </c>
      <c r="U14" s="21" t="str">
        <f>+P14</f>
        <v>december</v>
      </c>
      <c r="V14" s="19"/>
      <c r="W14" s="25" t="s">
        <v>5</v>
      </c>
      <c r="X14" s="4"/>
      <c r="Y14" s="4"/>
    </row>
    <row r="15" spans="1:45" ht="3" customHeight="1" x14ac:dyDescent="0.4">
      <c r="A15" s="4"/>
      <c r="B15" s="4"/>
      <c r="C15" s="34"/>
      <c r="D15" s="35"/>
      <c r="E15" s="12"/>
      <c r="F15" s="12"/>
      <c r="G15" s="36"/>
      <c r="H15" s="37"/>
      <c r="I15" s="6"/>
      <c r="J15" s="6"/>
      <c r="K15" s="38"/>
      <c r="L15" s="4"/>
      <c r="M15" s="4"/>
      <c r="N15" s="4"/>
      <c r="O15" s="4"/>
      <c r="P15" s="24"/>
      <c r="Q15" s="21"/>
      <c r="R15" s="19"/>
      <c r="S15" s="25"/>
      <c r="T15" s="24"/>
      <c r="U15" s="21"/>
      <c r="V15" s="19"/>
      <c r="W15" s="25"/>
      <c r="X15" s="4"/>
      <c r="Y15" s="4"/>
    </row>
    <row r="16" spans="1:45" ht="13.15" x14ac:dyDescent="0.4">
      <c r="A16" s="4"/>
      <c r="B16" s="4"/>
      <c r="C16" s="39" t="s">
        <v>8</v>
      </c>
      <c r="D16" s="40">
        <f>'[1]QV data'!Y2</f>
        <v>30669</v>
      </c>
      <c r="E16" s="40">
        <f>'[1]QV data'!M2</f>
        <v>30225</v>
      </c>
      <c r="F16" s="41" t="str">
        <f>IF(OR((((D16/E16)*100)-100)&gt;0,(((D16/E16)*100)-100)=0),"+","-")</f>
        <v>+</v>
      </c>
      <c r="G16" s="42">
        <f>ABS(D16/E16-1)</f>
        <v>1.4689826302729525E-2</v>
      </c>
      <c r="H16" s="43">
        <f>SUM('[1]QV data'!$N2:Y2)</f>
        <v>397646</v>
      </c>
      <c r="I16" s="40">
        <f>SUM('[1]QV data'!$B2:M2)</f>
        <v>266967</v>
      </c>
      <c r="J16" s="41" t="str">
        <f>IF(OR((((H16/I16)*100)-100)&gt;0,(((H16/I16)*100)-100)=0),"+","-")</f>
        <v>+</v>
      </c>
      <c r="K16" s="42">
        <f>ABS(H16/I16-1)</f>
        <v>0.48949495630546092</v>
      </c>
      <c r="L16" s="4"/>
      <c r="M16" s="4"/>
      <c r="N16" s="4"/>
      <c r="O16" s="4"/>
      <c r="P16" s="24">
        <f>D14</f>
        <v>2022</v>
      </c>
      <c r="Q16" s="21">
        <f>E14</f>
        <v>2021</v>
      </c>
      <c r="R16" s="19"/>
      <c r="S16" s="25" t="str">
        <f>G14</f>
        <v>met 2021</v>
      </c>
      <c r="T16" s="30">
        <f>P16</f>
        <v>2022</v>
      </c>
      <c r="U16" s="31">
        <f>Q16</f>
        <v>2021</v>
      </c>
      <c r="V16" s="32"/>
      <c r="W16" s="33" t="str">
        <f>S16</f>
        <v>met 2021</v>
      </c>
      <c r="X16" s="4"/>
      <c r="Y16" s="4"/>
    </row>
    <row r="17" spans="1:42" ht="3" customHeight="1" x14ac:dyDescent="0.35">
      <c r="A17" s="4"/>
      <c r="B17" s="4"/>
      <c r="C17" s="39"/>
      <c r="D17" s="40"/>
      <c r="E17" s="40"/>
      <c r="F17" s="44"/>
      <c r="G17" s="23"/>
      <c r="H17" s="43"/>
      <c r="I17" s="40"/>
      <c r="J17" s="44"/>
      <c r="K17" s="23"/>
      <c r="L17" s="4"/>
      <c r="M17" s="4"/>
      <c r="N17" s="4"/>
      <c r="O17" s="34"/>
      <c r="P17" s="35"/>
      <c r="Q17" s="12"/>
      <c r="R17" s="12"/>
      <c r="S17" s="36"/>
      <c r="T17" s="37"/>
      <c r="U17" s="6"/>
      <c r="V17" s="6"/>
      <c r="W17" s="38"/>
      <c r="X17" s="4"/>
      <c r="Y17" s="4"/>
    </row>
    <row r="18" spans="1:42" x14ac:dyDescent="0.35">
      <c r="A18" s="4"/>
      <c r="B18" s="4"/>
      <c r="C18" s="39" t="s">
        <v>9</v>
      </c>
      <c r="D18" s="40">
        <f>'[1]QV data'!Y3</f>
        <v>4101978</v>
      </c>
      <c r="E18" s="40">
        <f>'[1]QV data'!M3</f>
        <v>2855836</v>
      </c>
      <c r="F18" s="41" t="str">
        <f>IF(OR((((D18/E18)*100)-100)&gt;0,(((D18/E18)*100)-100)=0),"+","-")</f>
        <v>+</v>
      </c>
      <c r="G18" s="42">
        <f>ABS(D18/E18-1)</f>
        <v>0.43634928616349122</v>
      </c>
      <c r="H18" s="43">
        <f>SUM('[1]QV data'!$N3:Y3)</f>
        <v>52472188</v>
      </c>
      <c r="I18" s="40">
        <f>SUM('[1]QV data'!$B3:M3)</f>
        <v>25492633</v>
      </c>
      <c r="J18" s="41" t="str">
        <f>IF(OR((((H18/I18)*100)-100)&gt;0,(((H18/I18)*100)-100)=0),"+","-")</f>
        <v>+</v>
      </c>
      <c r="K18" s="42">
        <f>ABS(H18/I18-1)</f>
        <v>1.0583275176008691</v>
      </c>
      <c r="L18" s="4"/>
      <c r="M18" s="4"/>
      <c r="N18" s="4"/>
      <c r="O18" s="39" t="s">
        <v>10</v>
      </c>
      <c r="P18" s="40">
        <f>+D20</f>
        <v>113118.48</v>
      </c>
      <c r="Q18" s="40">
        <f>+E20</f>
        <v>141667.03200000001</v>
      </c>
      <c r="R18" s="41" t="str">
        <f>IF(OR((((P18/Q18)*100)-100)&gt;0,(((P18/Q18)*100)-100)=0),"+","-")</f>
        <v>-</v>
      </c>
      <c r="S18" s="42">
        <f>ABS(P18/Q18-1)</f>
        <v>0.20151867090714526</v>
      </c>
      <c r="T18" s="40">
        <f>+H20</f>
        <v>1437811.7658000002</v>
      </c>
      <c r="U18" s="40">
        <f>+I20</f>
        <v>1667303.8521000003</v>
      </c>
      <c r="V18" s="41" t="str">
        <f>IF(OR((((T18/U18)*100)-100)&gt;0,(((T18/U18)*100)-100)=0),"+","-")</f>
        <v>-</v>
      </c>
      <c r="W18" s="42">
        <f>ABS(T18/U18-1)</f>
        <v>0.13764262945290417</v>
      </c>
      <c r="X18" s="4"/>
      <c r="Y18" s="4"/>
    </row>
    <row r="19" spans="1:42" ht="3" customHeight="1" x14ac:dyDescent="0.35">
      <c r="A19" s="4"/>
      <c r="B19" s="4"/>
      <c r="C19" s="39"/>
      <c r="D19" s="40"/>
      <c r="E19" s="40"/>
      <c r="F19" s="44"/>
      <c r="G19" s="23"/>
      <c r="H19" s="43"/>
      <c r="I19" s="40"/>
      <c r="J19" s="44"/>
      <c r="K19" s="23"/>
      <c r="L19" s="4"/>
      <c r="M19" s="4"/>
      <c r="N19" s="4"/>
      <c r="O19" s="39"/>
      <c r="P19" s="40"/>
      <c r="Q19" s="40"/>
      <c r="R19" s="44"/>
      <c r="S19" s="23"/>
      <c r="T19" s="40"/>
      <c r="U19" s="40"/>
      <c r="V19" s="44"/>
      <c r="W19" s="23"/>
      <c r="X19" s="4"/>
      <c r="Y19" s="4"/>
    </row>
    <row r="20" spans="1:42" x14ac:dyDescent="0.35">
      <c r="A20" s="4"/>
      <c r="B20" s="4"/>
      <c r="C20" s="39" t="s">
        <v>11</v>
      </c>
      <c r="D20" s="40">
        <f>'[1]QV data'!Y4</f>
        <v>113118.48</v>
      </c>
      <c r="E20" s="40">
        <f>'[1]QV data'!M4</f>
        <v>141667.03200000001</v>
      </c>
      <c r="F20" s="41" t="str">
        <f>IF(OR((((D20/E20)*100)-100)&gt;0,(((D20/E20)*100)-100)=0),"+","-")</f>
        <v>-</v>
      </c>
      <c r="G20" s="42">
        <f>ABS(D20/E20-1)</f>
        <v>0.20151867090714526</v>
      </c>
      <c r="H20" s="43">
        <f>SUM('[1]QV data'!$N4:Y4)</f>
        <v>1437811.7658000002</v>
      </c>
      <c r="I20" s="40">
        <f>SUM('[1]QV data'!$B4:M4)</f>
        <v>1667303.8521000003</v>
      </c>
      <c r="J20" s="41" t="str">
        <f>IF(OR((((H20/I20)*100)-100)&gt;0,(((H20/I20)*100)-100)=0),"+","-")</f>
        <v>-</v>
      </c>
      <c r="K20" s="42">
        <f>ABS(H20/I20-1)</f>
        <v>0.13764262945290417</v>
      </c>
      <c r="L20" s="4"/>
      <c r="M20" s="4"/>
      <c r="N20" s="4"/>
      <c r="O20" s="39" t="s">
        <v>12</v>
      </c>
      <c r="P20" s="40">
        <f>'[1]QV data'!Y23</f>
        <v>56227.289000000004</v>
      </c>
      <c r="Q20" s="40">
        <f>'[1]QV data'!M23</f>
        <v>73586.846999999994</v>
      </c>
      <c r="R20" s="41" t="str">
        <f>IF(OR((((P20/Q20)*100)-100)&gt;0,(((P20/Q20)*100)-100)=0),"+","-")</f>
        <v>-</v>
      </c>
      <c r="S20" s="42">
        <f>ABS(P20/Q20-1)</f>
        <v>0.23590571831403495</v>
      </c>
      <c r="T20" s="40">
        <f>SUM('[1]QV data'!$N23:Y23)</f>
        <v>722712.09950000001</v>
      </c>
      <c r="U20" s="40">
        <f>SUM('[1]QV data'!$B23:M23)</f>
        <v>869241.05599999975</v>
      </c>
      <c r="V20" s="41" t="str">
        <f>IF(OR((((T20/U20)*100)-100)&gt;0,(((T20/U20)*100)-100)=0),"+","-")</f>
        <v>-</v>
      </c>
      <c r="W20" s="42">
        <f>ABS(T20/U20-1)</f>
        <v>0.16857114086889124</v>
      </c>
      <c r="X20" s="4"/>
      <c r="Y20" s="4"/>
    </row>
    <row r="21" spans="1:42" ht="3" customHeight="1" x14ac:dyDescent="0.35">
      <c r="A21" s="4"/>
      <c r="B21" s="4"/>
      <c r="C21" s="39"/>
      <c r="D21" s="40"/>
      <c r="E21" s="40"/>
      <c r="F21" s="44"/>
      <c r="G21" s="23"/>
      <c r="H21" s="43"/>
      <c r="I21" s="40"/>
      <c r="J21" s="44"/>
      <c r="K21" s="23"/>
      <c r="L21" s="4"/>
      <c r="M21" s="4"/>
      <c r="N21" s="4"/>
      <c r="O21" s="39"/>
      <c r="P21" s="40"/>
      <c r="Q21" s="40"/>
      <c r="R21" s="44"/>
      <c r="S21" s="23"/>
      <c r="T21" s="40"/>
      <c r="U21" s="40"/>
      <c r="V21" s="44"/>
      <c r="W21" s="23"/>
      <c r="X21" s="4"/>
      <c r="Y21" s="4"/>
    </row>
    <row r="22" spans="1:42" ht="13.15" x14ac:dyDescent="0.4">
      <c r="A22" s="4"/>
      <c r="B22" s="4"/>
      <c r="C22" s="39" t="s">
        <v>13</v>
      </c>
      <c r="D22" s="40">
        <f>'[1]QV data'!Y5</f>
        <v>607.51400000000001</v>
      </c>
      <c r="E22" s="40">
        <f>'[1]QV data'!M5</f>
        <v>1037.904</v>
      </c>
      <c r="F22" s="41" t="str">
        <f>IF(OR((((D22/E22)*100)-100)&gt;0,(((D22/E22)*100)-100)=0),"+","-")</f>
        <v>-</v>
      </c>
      <c r="G22" s="42">
        <f>ABS(D22/E22-1)</f>
        <v>0.41467226255992851</v>
      </c>
      <c r="H22" s="43">
        <f>SUM('[1]QV data'!$N5:Y5)</f>
        <v>7714.7945000000009</v>
      </c>
      <c r="I22" s="40">
        <f>SUM('[1]QV data'!$B5:M5)</f>
        <v>13549.725</v>
      </c>
      <c r="J22" s="41" t="str">
        <f>IF(OR((((H22/I22)*100)-100)&gt;0,(((H22/I22)*100)-100)=0),"+","-")</f>
        <v>-</v>
      </c>
      <c r="K22" s="42">
        <f>ABS(H22/I22-1)</f>
        <v>0.43063091686362631</v>
      </c>
      <c r="L22" s="4"/>
      <c r="M22" s="4"/>
      <c r="N22" s="4"/>
      <c r="O22" s="45" t="s">
        <v>14</v>
      </c>
      <c r="P22" s="40"/>
      <c r="Q22" s="40"/>
      <c r="R22" s="41"/>
      <c r="S22" s="42"/>
      <c r="T22" s="40"/>
      <c r="U22" s="40"/>
      <c r="V22" s="41"/>
      <c r="W22" s="42"/>
      <c r="X22" s="4"/>
      <c r="Y22" s="4"/>
    </row>
    <row r="23" spans="1:42" ht="3" customHeight="1" x14ac:dyDescent="0.35">
      <c r="A23" s="4"/>
      <c r="B23" s="4"/>
      <c r="C23" s="39"/>
      <c r="D23" s="4"/>
      <c r="E23" s="4"/>
      <c r="F23" s="6"/>
      <c r="G23" s="23"/>
      <c r="H23" s="22"/>
      <c r="I23" s="4"/>
      <c r="J23" s="6"/>
      <c r="K23" s="23"/>
      <c r="L23" s="4"/>
      <c r="M23" s="4"/>
      <c r="N23" s="4"/>
      <c r="O23" s="39"/>
      <c r="P23" s="40"/>
      <c r="Q23" s="40"/>
      <c r="R23" s="44"/>
      <c r="S23" s="23"/>
      <c r="T23" s="40"/>
      <c r="U23" s="40"/>
      <c r="V23" s="44"/>
      <c r="W23" s="23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35">
      <c r="A24" s="4"/>
      <c r="B24" s="4"/>
      <c r="C24" s="39"/>
      <c r="D24" s="4"/>
      <c r="E24" s="4"/>
      <c r="F24" s="6"/>
      <c r="G24" s="23"/>
      <c r="H24" s="22"/>
      <c r="I24" s="4"/>
      <c r="J24" s="6"/>
      <c r="K24" s="23"/>
      <c r="L24" s="4"/>
      <c r="M24" s="4"/>
      <c r="N24" s="4"/>
      <c r="O24" s="39" t="s">
        <v>15</v>
      </c>
      <c r="P24" s="40">
        <f>'[1]QV data'!Y24</f>
        <v>5776.5070000000005</v>
      </c>
      <c r="Q24" s="40">
        <f>'[1]QV data'!M24</f>
        <v>11347.692000000001</v>
      </c>
      <c r="R24" s="41" t="str">
        <f>IF(OR((((P24/Q24)*100)-100)&gt;0,(((P24/Q24)*100)-100)=0),"+","-")</f>
        <v>-</v>
      </c>
      <c r="S24" s="42">
        <f>ABS(P24/Q24-1)</f>
        <v>0.49095313831217835</v>
      </c>
      <c r="T24" s="40">
        <f>SUM('[1]QV data'!$N24:Y24)</f>
        <v>78327.611000000004</v>
      </c>
      <c r="U24" s="40">
        <f>SUM('[1]QV data'!$B24:M24)</f>
        <v>138395.49299999999</v>
      </c>
      <c r="V24" s="41" t="str">
        <f>IF(OR((((T24/U24)*100)-100)&gt;0,(((T24/U24)*100)-100)=0),"+","-")</f>
        <v>-</v>
      </c>
      <c r="W24" s="42">
        <f>ABS(T24/U24-1)</f>
        <v>0.43403062265907744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3" customHeight="1" x14ac:dyDescent="0.35">
      <c r="A25" s="4"/>
      <c r="B25" s="4"/>
      <c r="C25" s="46"/>
      <c r="D25" s="46"/>
      <c r="E25" s="16"/>
      <c r="F25" s="17"/>
      <c r="G25" s="47"/>
      <c r="H25" s="16"/>
      <c r="I25" s="16"/>
      <c r="J25" s="17"/>
      <c r="K25" s="47"/>
      <c r="L25" s="4"/>
      <c r="M25" s="4"/>
      <c r="N25" s="4"/>
      <c r="O25" s="39"/>
      <c r="P25" s="4"/>
      <c r="Q25" s="4"/>
      <c r="R25" s="41"/>
      <c r="S25" s="23"/>
      <c r="T25" s="4"/>
      <c r="U25" s="4"/>
      <c r="V25" s="6"/>
      <c r="W25" s="23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35">
      <c r="A26" s="4"/>
      <c r="B26" s="4"/>
      <c r="C26" s="4"/>
      <c r="D26" s="4"/>
      <c r="E26" s="4"/>
      <c r="F26" s="6"/>
      <c r="G26" s="4"/>
      <c r="H26" s="4"/>
      <c r="I26" s="4"/>
      <c r="J26" s="6"/>
      <c r="K26" s="4"/>
      <c r="L26" s="4"/>
      <c r="M26" s="4"/>
      <c r="N26" s="4"/>
      <c r="O26" s="39" t="s">
        <v>16</v>
      </c>
      <c r="P26" s="40">
        <f>'[1]QV data'!Y25</f>
        <v>7879.7750000000005</v>
      </c>
      <c r="Q26" s="40">
        <f>'[1]QV data'!M25</f>
        <v>9331.6640000000007</v>
      </c>
      <c r="R26" s="41" t="str">
        <f>IF(OR((((P26/Q26)*100)-100)&gt;0,(((P26/Q26)*100)-100)=0),"+","-")</f>
        <v>-</v>
      </c>
      <c r="S26" s="42">
        <f>ABS(P26/Q26-1)</f>
        <v>0.15558736362560843</v>
      </c>
      <c r="T26" s="40">
        <f>SUM('[1]QV data'!$N25:Y25)</f>
        <v>115181.02799999999</v>
      </c>
      <c r="U26" s="40">
        <f>SUM('[1]QV data'!$B25:M25)</f>
        <v>126298.52200000001</v>
      </c>
      <c r="V26" s="41" t="str">
        <f>IF(OR((((T26/U26)*100)-100)&gt;0,(((T26/U26)*100)-100)=0),"+","-")</f>
        <v>-</v>
      </c>
      <c r="W26" s="42">
        <f>ABS(T26/U26-1)</f>
        <v>8.8025527329607334E-2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3" customHeight="1" x14ac:dyDescent="0.35">
      <c r="A27" s="4"/>
      <c r="B27" s="4"/>
      <c r="C27" s="4"/>
      <c r="D27" s="4"/>
      <c r="E27" s="4"/>
      <c r="F27" s="6"/>
      <c r="G27" s="4"/>
      <c r="H27" s="4"/>
      <c r="I27" s="4"/>
      <c r="J27" s="6"/>
      <c r="K27" s="4"/>
      <c r="L27" s="4"/>
      <c r="M27" s="4"/>
      <c r="N27" s="4"/>
      <c r="O27" s="39"/>
      <c r="P27" s="40"/>
      <c r="Q27" s="40"/>
      <c r="R27" s="41"/>
      <c r="S27" s="23"/>
      <c r="T27" s="40"/>
      <c r="U27" s="40"/>
      <c r="V27" s="44"/>
      <c r="W27" s="23"/>
      <c r="X27" s="4"/>
    </row>
    <row r="28" spans="1:42" ht="13.15" x14ac:dyDescent="0.4">
      <c r="A28" s="4"/>
      <c r="B28" s="4"/>
      <c r="C28" s="9" t="s">
        <v>8</v>
      </c>
      <c r="D28" s="26"/>
      <c r="E28" s="27"/>
      <c r="F28" s="28"/>
      <c r="G28" s="29"/>
      <c r="H28" s="14" t="s">
        <v>3</v>
      </c>
      <c r="I28" s="15" t="s">
        <v>3</v>
      </c>
      <c r="J28" s="28"/>
      <c r="K28" s="29"/>
      <c r="L28" s="4"/>
      <c r="M28" s="4"/>
      <c r="N28" s="4"/>
      <c r="O28" s="39" t="s">
        <v>17</v>
      </c>
      <c r="P28" s="40">
        <f>'[1]QV data'!Y26</f>
        <v>7544.79</v>
      </c>
      <c r="Q28" s="40">
        <f>'[1]QV data'!M26</f>
        <v>9199.2090000000007</v>
      </c>
      <c r="R28" s="41" t="str">
        <f>IF(OR((((P28/Q28)*100)-100)&gt;0,(((P28/Q28)*100)-100)=0),"+","-")</f>
        <v>-</v>
      </c>
      <c r="S28" s="42">
        <f>ABS(P28/Q28-1)</f>
        <v>0.17984361481514344</v>
      </c>
      <c r="T28" s="40">
        <f>SUM('[1]QV data'!$N26:Y26)</f>
        <v>89607.184999999983</v>
      </c>
      <c r="U28" s="40">
        <f>SUM('[1]QV data'!$B26:M26)</f>
        <v>114713.54</v>
      </c>
      <c r="V28" s="41" t="str">
        <f>IF(OR((((T28/U28)*100)-100)&gt;0,(((T28/U28)*100)-100)=0),"+","-")</f>
        <v>-</v>
      </c>
      <c r="W28" s="42">
        <f>ABS(T28/U28-1)</f>
        <v>0.21886130442840501</v>
      </c>
      <c r="X28" s="4"/>
    </row>
    <row r="29" spans="1:42" ht="3" customHeight="1" x14ac:dyDescent="0.4">
      <c r="A29" s="4"/>
      <c r="B29" s="4"/>
      <c r="C29" s="4"/>
      <c r="D29" s="18"/>
      <c r="E29" s="9"/>
      <c r="F29" s="19"/>
      <c r="G29" s="20"/>
      <c r="H29" s="24"/>
      <c r="I29" s="21"/>
      <c r="J29" s="19"/>
      <c r="K29" s="20"/>
      <c r="L29" s="4"/>
      <c r="M29" s="4"/>
      <c r="N29" s="4"/>
      <c r="O29" s="39"/>
      <c r="P29" s="40"/>
      <c r="Q29" s="40"/>
      <c r="R29" s="41"/>
      <c r="S29" s="23"/>
      <c r="T29" s="40"/>
      <c r="U29" s="40"/>
      <c r="V29" s="44"/>
      <c r="W29" s="23"/>
      <c r="X29" s="4"/>
    </row>
    <row r="30" spans="1:42" ht="13.15" x14ac:dyDescent="0.4">
      <c r="A30" s="4"/>
      <c r="B30" s="4"/>
      <c r="C30" s="4"/>
      <c r="D30" s="24" t="str">
        <f>+D12</f>
        <v>december</v>
      </c>
      <c r="E30" s="21" t="str">
        <f>+D12</f>
        <v>december</v>
      </c>
      <c r="F30" s="19"/>
      <c r="G30" s="25" t="s">
        <v>5</v>
      </c>
      <c r="H30" s="24" t="str">
        <f>+D12</f>
        <v>december</v>
      </c>
      <c r="I30" s="21" t="str">
        <f>+D12</f>
        <v>december</v>
      </c>
      <c r="J30" s="19"/>
      <c r="K30" s="25" t="s">
        <v>5</v>
      </c>
      <c r="L30" s="4"/>
      <c r="M30" s="4"/>
      <c r="N30" s="4"/>
      <c r="O30" s="39" t="s">
        <v>18</v>
      </c>
      <c r="P30" s="40">
        <f>'[1]QV data'!Y27</f>
        <v>5214.6779999999999</v>
      </c>
      <c r="Q30" s="40">
        <f>'[1]QV data'!M27</f>
        <v>7378.7129999999997</v>
      </c>
      <c r="R30" s="41" t="str">
        <f>IF(OR((((P30/Q30)*100)-100)&gt;0,(((P30/Q30)*100)-100)=0),"+","-")</f>
        <v>-</v>
      </c>
      <c r="S30" s="42">
        <f>ABS(P30/Q30-1)</f>
        <v>0.29328082011049894</v>
      </c>
      <c r="T30" s="40">
        <f>SUM('[1]QV data'!$N27:Y27)</f>
        <v>78268.047999999995</v>
      </c>
      <c r="U30" s="40">
        <f>SUM('[1]QV data'!$B27:M27)</f>
        <v>92683.272000000012</v>
      </c>
      <c r="V30" s="41" t="str">
        <f>IF(OR((((T30/U30)*100)-100)&gt;0,(((T30/U30)*100)-100)=0),"+","-")</f>
        <v>-</v>
      </c>
      <c r="W30" s="42">
        <f>ABS(T30/U30-1)</f>
        <v>0.15553210076571333</v>
      </c>
      <c r="X30" s="4"/>
    </row>
    <row r="31" spans="1:42" ht="3" customHeight="1" x14ac:dyDescent="0.4">
      <c r="A31" s="4"/>
      <c r="B31" s="4"/>
      <c r="C31" s="4"/>
      <c r="D31" s="24"/>
      <c r="E31" s="21"/>
      <c r="F31" s="19"/>
      <c r="G31" s="25"/>
      <c r="H31" s="24"/>
      <c r="I31" s="21"/>
      <c r="J31" s="19"/>
      <c r="K31" s="25"/>
      <c r="L31" s="4"/>
      <c r="M31" s="4"/>
      <c r="N31" s="4"/>
      <c r="O31" s="39"/>
      <c r="P31" s="40"/>
      <c r="Q31" s="40"/>
      <c r="R31" s="41"/>
      <c r="S31" s="25"/>
      <c r="T31" s="21"/>
      <c r="U31" s="21"/>
      <c r="V31" s="19"/>
      <c r="W31" s="25"/>
      <c r="X31" s="4"/>
    </row>
    <row r="32" spans="1:42" ht="13.15" x14ac:dyDescent="0.4">
      <c r="A32" s="4"/>
      <c r="B32" s="4"/>
      <c r="C32" s="4"/>
      <c r="D32" s="24">
        <f>D14</f>
        <v>2022</v>
      </c>
      <c r="E32" s="21">
        <f>E14</f>
        <v>2021</v>
      </c>
      <c r="F32" s="19"/>
      <c r="G32" s="25" t="str">
        <f>G14</f>
        <v>met 2021</v>
      </c>
      <c r="H32" s="24">
        <f>H14</f>
        <v>2022</v>
      </c>
      <c r="I32" s="21">
        <f>I14</f>
        <v>2021</v>
      </c>
      <c r="J32" s="19"/>
      <c r="K32" s="25" t="str">
        <f>K14</f>
        <v>met 2021</v>
      </c>
      <c r="L32" s="4"/>
      <c r="M32" s="4"/>
      <c r="N32" s="4"/>
      <c r="O32" s="39" t="s">
        <v>19</v>
      </c>
      <c r="P32" s="40">
        <f>'[1]QV data'!Y28</f>
        <v>8683.7890000000007</v>
      </c>
      <c r="Q32" s="40">
        <f>'[1]QV data'!M28</f>
        <v>10179.871000000001</v>
      </c>
      <c r="R32" s="41" t="str">
        <f>IF(OR((((P32/Q32)*100)-100)&gt;0,(((P32/Q32)*100)-100)=0),"+","-")</f>
        <v>-</v>
      </c>
      <c r="S32" s="42">
        <f>ABS(P32/Q32-1)</f>
        <v>0.14696473069255989</v>
      </c>
      <c r="T32" s="40">
        <f>SUM('[1]QV data'!$N28:Y28)</f>
        <v>105570.5315</v>
      </c>
      <c r="U32" s="40">
        <f>SUM('[1]QV data'!$B28:M28)</f>
        <v>117328.13900000002</v>
      </c>
      <c r="V32" s="41" t="str">
        <f>IF(OR((((T32/U32)*100)-100)&gt;0,(((T32/U32)*100)-100)=0),"+","-")</f>
        <v>-</v>
      </c>
      <c r="W32" s="42">
        <f>ABS(T32/U32-1)</f>
        <v>0.10021131844595288</v>
      </c>
      <c r="X32" s="4"/>
    </row>
    <row r="33" spans="1:24" ht="3" customHeight="1" x14ac:dyDescent="0.35">
      <c r="A33" s="4"/>
      <c r="B33" s="4"/>
      <c r="C33" s="47"/>
      <c r="D33" s="6"/>
      <c r="E33" s="6"/>
      <c r="F33" s="6"/>
      <c r="G33" s="38"/>
      <c r="H33" s="37"/>
      <c r="I33" s="6"/>
      <c r="J33" s="6"/>
      <c r="K33" s="38"/>
      <c r="L33" s="4"/>
      <c r="M33" s="4"/>
      <c r="N33" s="4"/>
      <c r="O33" s="39"/>
      <c r="P33" s="40"/>
      <c r="Q33" s="40"/>
      <c r="R33" s="41"/>
      <c r="S33" s="42" t="e">
        <f>ABS(P33/Q33-1)</f>
        <v>#DIV/0!</v>
      </c>
      <c r="T33" s="6"/>
      <c r="U33" s="6"/>
      <c r="V33" s="6"/>
      <c r="W33" s="38"/>
      <c r="X33" s="4"/>
    </row>
    <row r="34" spans="1:24" x14ac:dyDescent="0.35">
      <c r="A34" s="4"/>
      <c r="B34" s="4"/>
      <c r="C34" s="34" t="s">
        <v>8</v>
      </c>
      <c r="D34" s="48">
        <f>+D16</f>
        <v>30669</v>
      </c>
      <c r="E34" s="48">
        <f>+E16</f>
        <v>30225</v>
      </c>
      <c r="F34" s="49" t="str">
        <f>IF(OR((((D34/E34)*100)-100)&gt;0,(((D34/E34)*100)-100)=0),"+","-")</f>
        <v>+</v>
      </c>
      <c r="G34" s="50">
        <f>ABS(D34/E34-1)</f>
        <v>1.4689826302729525E-2</v>
      </c>
      <c r="H34" s="51">
        <f>+H16</f>
        <v>397646</v>
      </c>
      <c r="I34" s="48">
        <f>+I16</f>
        <v>266967</v>
      </c>
      <c r="J34" s="49" t="str">
        <f>IF(OR((((H34/I34)*100)-100)&gt;0,(((H34/I34)*100)-100)=0),"+","-")</f>
        <v>+</v>
      </c>
      <c r="K34" s="50">
        <f>ABS(H34/I34-1)</f>
        <v>0.48949495630546092</v>
      </c>
      <c r="L34" s="4"/>
      <c r="M34" s="4"/>
      <c r="N34" s="4"/>
      <c r="O34" s="52" t="s">
        <v>20</v>
      </c>
      <c r="P34" s="53">
        <f>'[1]QV data'!Y29</f>
        <v>21127.75</v>
      </c>
      <c r="Q34" s="54">
        <f>'[1]QV data'!M29</f>
        <v>26149.698</v>
      </c>
      <c r="R34" s="55" t="str">
        <f>IF(OR((((P34/Q34)*100)-100)&gt;0,(((P34/Q34)*100)-100)=0),"+","-")</f>
        <v>-</v>
      </c>
      <c r="S34" s="56">
        <f>ABS(P34/Q34-1)</f>
        <v>0.19204611846760145</v>
      </c>
      <c r="T34" s="53">
        <f>SUM('[1]QV data'!$N29:Y29)</f>
        <v>255756.696</v>
      </c>
      <c r="U34" s="54">
        <f>SUM('[1]QV data'!$B29:M29)</f>
        <v>279822.09000000003</v>
      </c>
      <c r="V34" s="55" t="str">
        <f>IF(OR((((T34/U34)*100)-100)&gt;0,(((T34/U34)*100)-100)=0),"+","-")</f>
        <v>-</v>
      </c>
      <c r="W34" s="56">
        <f>ABS(T34/U34-1)</f>
        <v>8.6002481076458359E-2</v>
      </c>
      <c r="X34" s="4"/>
    </row>
    <row r="35" spans="1:24" ht="3" customHeight="1" x14ac:dyDescent="0.35">
      <c r="A35" s="4"/>
      <c r="B35" s="4"/>
      <c r="C35" s="39"/>
      <c r="D35" s="40"/>
      <c r="E35" s="40"/>
      <c r="F35" s="44"/>
      <c r="G35" s="23"/>
      <c r="H35" s="43"/>
      <c r="I35" s="40"/>
      <c r="J35" s="44"/>
      <c r="K35" s="23"/>
      <c r="L35" s="4"/>
      <c r="M35" s="4"/>
      <c r="N35" s="4"/>
      <c r="R35" s="57"/>
      <c r="V35" s="57"/>
      <c r="X35" s="4"/>
    </row>
    <row r="36" spans="1:24" x14ac:dyDescent="0.35">
      <c r="A36" s="4"/>
      <c r="B36" s="4"/>
      <c r="C36" s="39" t="s">
        <v>21</v>
      </c>
      <c r="D36" s="40">
        <f>'[1]QV data'!Y8</f>
        <v>24170</v>
      </c>
      <c r="E36" s="40">
        <f>'[1]QV data'!M8</f>
        <v>24523</v>
      </c>
      <c r="F36" s="41" t="str">
        <f>IF(OR((((D36/E36)*100)-100)&gt;0,(((D36/E36)*100)-100)=0),"+","-")</f>
        <v>-</v>
      </c>
      <c r="G36" s="42">
        <f>ABS(D36/E36-1)</f>
        <v>1.4394649920482783E-2</v>
      </c>
      <c r="H36" s="43">
        <f>SUM('[1]QV data'!$N8:Y8)</f>
        <v>321679</v>
      </c>
      <c r="I36" s="40">
        <f>SUM('[1]QV data'!$B8:M8)</f>
        <v>205300</v>
      </c>
      <c r="J36" s="41" t="str">
        <f>IF(OR((((H36/I36)*100)-100)&gt;0,(((H36/I36)*100)-100)=0),"+","-")</f>
        <v>+</v>
      </c>
      <c r="K36" s="42">
        <f>ABS(H36/I36-1)</f>
        <v>0.56687286897223577</v>
      </c>
      <c r="L36" s="4"/>
      <c r="M36" s="4"/>
      <c r="N36" s="4"/>
      <c r="R36" s="57"/>
      <c r="V36" s="57"/>
      <c r="X36" s="4"/>
    </row>
    <row r="37" spans="1:24" ht="3" customHeight="1" x14ac:dyDescent="0.35">
      <c r="A37" s="4"/>
      <c r="B37" s="4"/>
      <c r="C37" s="39"/>
      <c r="D37" s="40"/>
      <c r="E37" s="40"/>
      <c r="F37" s="44"/>
      <c r="G37" s="23"/>
      <c r="H37" s="43"/>
      <c r="I37" s="40"/>
      <c r="J37" s="44"/>
      <c r="K37" s="23"/>
      <c r="L37" s="4"/>
      <c r="M37" s="4"/>
      <c r="N37" s="4"/>
      <c r="R37" s="57"/>
      <c r="V37" s="57"/>
      <c r="X37" s="4"/>
    </row>
    <row r="38" spans="1:24" x14ac:dyDescent="0.35">
      <c r="A38" s="4"/>
      <c r="B38" s="4"/>
      <c r="C38" s="58" t="s">
        <v>22</v>
      </c>
      <c r="D38" s="54">
        <f>D34-D36</f>
        <v>6499</v>
      </c>
      <c r="E38" s="54">
        <f>E34-E36</f>
        <v>5702</v>
      </c>
      <c r="F38" s="55" t="str">
        <f>IF(OR((((D38/E38)*100)-100)&gt;0,(((D38/E38)*100)-100)=0),"+","-")</f>
        <v>+</v>
      </c>
      <c r="G38" s="56">
        <f>ABS(D38/E38-1)</f>
        <v>0.13977551736232896</v>
      </c>
      <c r="H38" s="53">
        <f>H34-H36</f>
        <v>75967</v>
      </c>
      <c r="I38" s="54">
        <f>I34-I36</f>
        <v>61667</v>
      </c>
      <c r="J38" s="55" t="str">
        <f>IF(OR((((H38/I38)*100)-100)&gt;0,(((H38/I38)*100)-100)=0),"+","-")</f>
        <v>+</v>
      </c>
      <c r="K38" s="56">
        <f>ABS(H38/I38-1)</f>
        <v>0.23189063842898139</v>
      </c>
      <c r="L38" s="4"/>
      <c r="M38" s="4"/>
      <c r="N38" s="4"/>
      <c r="O38" s="34" t="s">
        <v>10</v>
      </c>
      <c r="P38" s="48">
        <f>+D20</f>
        <v>113118.48</v>
      </c>
      <c r="Q38" s="48">
        <f>+E20</f>
        <v>141667.03200000001</v>
      </c>
      <c r="R38" s="49" t="str">
        <f>IF(OR((((P38/Q38)*100)-100)&gt;0,(((P38/Q38)*100)-100)=0),"+","-")</f>
        <v>-</v>
      </c>
      <c r="S38" s="50">
        <f>ABS(P38/Q38-1)</f>
        <v>0.20151867090714526</v>
      </c>
      <c r="T38" s="48">
        <f>+H20</f>
        <v>1437811.7658000002</v>
      </c>
      <c r="U38" s="48">
        <f>+I20</f>
        <v>1667303.8521000003</v>
      </c>
      <c r="V38" s="49" t="str">
        <f>IF(OR((((T38/U38)*100)-100)&gt;0,(((T38/U38)*100)-100)=0),"+","-")</f>
        <v>-</v>
      </c>
      <c r="W38" s="50">
        <f>ABS(T38/U38-1)</f>
        <v>0.13764262945290417</v>
      </c>
      <c r="X38" s="4"/>
    </row>
    <row r="39" spans="1:24" ht="3" customHeight="1" x14ac:dyDescent="0.35">
      <c r="A39" s="4"/>
      <c r="B39" s="4"/>
      <c r="C39" s="4"/>
      <c r="D39" s="40"/>
      <c r="E39" s="40"/>
      <c r="F39" s="6"/>
      <c r="G39" s="4"/>
      <c r="H39" s="40"/>
      <c r="I39" s="40"/>
      <c r="J39" s="6"/>
      <c r="K39" s="4"/>
      <c r="L39" s="4"/>
      <c r="M39" s="4"/>
      <c r="N39" s="4"/>
      <c r="O39" s="39"/>
      <c r="P39" s="40"/>
      <c r="Q39" s="40"/>
      <c r="R39" s="44"/>
      <c r="S39" s="23"/>
      <c r="T39" s="40"/>
      <c r="U39" s="40"/>
      <c r="V39" s="44"/>
      <c r="W39" s="23"/>
      <c r="X39" s="4"/>
    </row>
    <row r="40" spans="1:24" x14ac:dyDescent="0.35">
      <c r="A40" s="4"/>
      <c r="B40" s="4"/>
      <c r="C40" s="4"/>
      <c r="D40" s="40"/>
      <c r="E40" s="40"/>
      <c r="F40" s="6"/>
      <c r="G40" s="4"/>
      <c r="H40" s="40"/>
      <c r="I40" s="40"/>
      <c r="J40" s="6"/>
      <c r="K40" s="4"/>
      <c r="L40" s="4"/>
      <c r="M40" s="4"/>
      <c r="N40" s="4"/>
      <c r="O40" s="39" t="s">
        <v>23</v>
      </c>
      <c r="P40" s="40">
        <f>P18-P20</f>
        <v>56891.190999999992</v>
      </c>
      <c r="Q40" s="40">
        <f>Q18-Q20</f>
        <v>68080.185000000012</v>
      </c>
      <c r="R40" s="41" t="str">
        <f>IF(OR((((P40/Q40)*100)-100)&gt;0,(((P40/Q40)*100)-100)=0),"+","-")</f>
        <v>-</v>
      </c>
      <c r="S40" s="42">
        <f>ABS(P40/Q40-1)</f>
        <v>0.16435022907179264</v>
      </c>
      <c r="T40" s="40">
        <f>T18-T20</f>
        <v>715099.66630000016</v>
      </c>
      <c r="U40" s="40">
        <f>U18-U20</f>
        <v>798062.7961000005</v>
      </c>
      <c r="V40" s="41" t="str">
        <f>IF(OR((((T40/U40)*100)-100)&gt;0,(((T40/U40)*100)-100)=0),"+","-")</f>
        <v>-</v>
      </c>
      <c r="W40" s="42">
        <f>ABS(T40/U40-1)</f>
        <v>0.10395564134229451</v>
      </c>
      <c r="X40" s="4"/>
    </row>
    <row r="41" spans="1:24" ht="3" customHeight="1" x14ac:dyDescent="0.35">
      <c r="A41" s="4"/>
      <c r="B41" s="4"/>
      <c r="C41" s="4"/>
      <c r="D41" s="40"/>
      <c r="E41" s="40"/>
      <c r="F41" s="6"/>
      <c r="G41" s="4"/>
      <c r="H41" s="40"/>
      <c r="I41" s="40"/>
      <c r="J41" s="6"/>
      <c r="K41" s="4"/>
      <c r="L41" s="4"/>
      <c r="M41" s="4"/>
      <c r="N41" s="4"/>
      <c r="O41" s="39"/>
      <c r="P41" s="40"/>
      <c r="Q41" s="40"/>
      <c r="R41" s="44"/>
      <c r="S41" s="23"/>
      <c r="T41" s="40"/>
      <c r="U41" s="40"/>
      <c r="V41" s="44"/>
      <c r="W41" s="23"/>
      <c r="X41" s="4"/>
    </row>
    <row r="42" spans="1:24" ht="13.15" x14ac:dyDescent="0.4">
      <c r="A42" s="4"/>
      <c r="B42" s="4"/>
      <c r="C42" s="34" t="s">
        <v>8</v>
      </c>
      <c r="D42" s="48">
        <f>+D16</f>
        <v>30669</v>
      </c>
      <c r="E42" s="48">
        <f>+E16</f>
        <v>30225</v>
      </c>
      <c r="F42" s="49" t="str">
        <f>IF(OR((((D42/E42)*100)-100)&gt;0,(((D42/E42)*100)-100)=0),"+","-")</f>
        <v>+</v>
      </c>
      <c r="G42" s="50">
        <f>ABS(D42/E42-1)</f>
        <v>1.4689826302729525E-2</v>
      </c>
      <c r="H42" s="51">
        <f>+H16</f>
        <v>397646</v>
      </c>
      <c r="I42" s="48">
        <f>+I16</f>
        <v>266967</v>
      </c>
      <c r="J42" s="49" t="str">
        <f>IF(OR((((H42/I42)*100)-100)&gt;0,(((H42/I42)*100)-100)=0),"+","-")</f>
        <v>+</v>
      </c>
      <c r="K42" s="50">
        <f>ABS(H42/I42-1)</f>
        <v>0.48949495630546092</v>
      </c>
      <c r="L42" s="4"/>
      <c r="M42" s="4"/>
      <c r="N42" s="4"/>
      <c r="O42" s="45" t="s">
        <v>14</v>
      </c>
      <c r="P42" s="40"/>
      <c r="Q42" s="40"/>
      <c r="R42" s="41"/>
      <c r="S42" s="42"/>
      <c r="T42" s="40"/>
      <c r="U42" s="40"/>
      <c r="V42" s="41"/>
      <c r="W42" s="42"/>
      <c r="X42" s="4"/>
    </row>
    <row r="43" spans="1:24" ht="3" customHeight="1" x14ac:dyDescent="0.35">
      <c r="A43" s="4"/>
      <c r="B43" s="4"/>
      <c r="C43" s="39"/>
      <c r="D43" s="40"/>
      <c r="E43" s="40"/>
      <c r="F43" s="44"/>
      <c r="G43" s="23"/>
      <c r="H43" s="43"/>
      <c r="I43" s="40"/>
      <c r="J43" s="44"/>
      <c r="K43" s="23"/>
      <c r="L43" s="4"/>
      <c r="M43" s="4"/>
      <c r="N43" s="4"/>
      <c r="O43" s="39"/>
      <c r="P43" s="40"/>
      <c r="Q43" s="40"/>
      <c r="R43" s="44"/>
      <c r="S43" s="23"/>
      <c r="T43" s="40"/>
      <c r="U43" s="40"/>
      <c r="V43" s="44"/>
      <c r="W43" s="23"/>
      <c r="X43" s="4"/>
    </row>
    <row r="44" spans="1:24" ht="13.15" x14ac:dyDescent="0.4">
      <c r="A44" s="4"/>
      <c r="B44" s="4"/>
      <c r="C44" s="45" t="s">
        <v>14</v>
      </c>
      <c r="D44" s="40"/>
      <c r="E44" s="40"/>
      <c r="F44" s="41"/>
      <c r="G44" s="42"/>
      <c r="H44" s="43"/>
      <c r="I44" s="40"/>
      <c r="J44" s="41"/>
      <c r="K44" s="42"/>
      <c r="L44" s="4"/>
      <c r="M44" s="4"/>
      <c r="N44" s="4"/>
      <c r="O44" s="39" t="s">
        <v>15</v>
      </c>
      <c r="P44" s="40">
        <f>'[1]QV data'!Y31</f>
        <v>5862.0650000000005</v>
      </c>
      <c r="Q44" s="40">
        <f>'[1]QV data'!M31</f>
        <v>8805.6020000000008</v>
      </c>
      <c r="R44" s="41" t="str">
        <f>IF(OR((((P44/Q44)*100)-100)&gt;0,(((P44/Q44)*100)-100)=0),"+","-")</f>
        <v>-</v>
      </c>
      <c r="S44" s="42">
        <f>ABS(P44/Q44-1)</f>
        <v>0.33428004127372557</v>
      </c>
      <c r="T44" s="40">
        <f>SUM('[1]QV data'!$N31:Y31)</f>
        <v>76200.40400000001</v>
      </c>
      <c r="U44" s="40">
        <f>SUM('[1]QV data'!$B31:M31)</f>
        <v>100246.005</v>
      </c>
      <c r="V44" s="41" t="str">
        <f>IF(OR((((T44/U44)*100)-100)&gt;0,(((T44/U44)*100)-100)=0),"+","-")</f>
        <v>-</v>
      </c>
      <c r="W44" s="42">
        <f>ABS(T44/U44-1)</f>
        <v>0.23986592782425586</v>
      </c>
      <c r="X44" s="4"/>
    </row>
    <row r="45" spans="1:24" ht="3" customHeight="1" x14ac:dyDescent="0.35">
      <c r="A45" s="4"/>
      <c r="B45" s="4"/>
      <c r="C45" s="39"/>
      <c r="D45" s="40"/>
      <c r="E45" s="40"/>
      <c r="F45" s="44"/>
      <c r="G45" s="23"/>
      <c r="H45" s="43"/>
      <c r="I45" s="40"/>
      <c r="J45" s="44"/>
      <c r="K45" s="23"/>
      <c r="L45" s="4"/>
      <c r="M45" s="4"/>
      <c r="N45" s="4"/>
      <c r="O45" s="39"/>
      <c r="P45" s="4"/>
      <c r="Q45" s="4"/>
      <c r="R45" s="41"/>
      <c r="S45" s="23"/>
      <c r="T45" s="4"/>
      <c r="U45" s="4"/>
      <c r="V45" s="6"/>
      <c r="W45" s="23"/>
      <c r="X45" s="4"/>
    </row>
    <row r="46" spans="1:24" x14ac:dyDescent="0.35">
      <c r="A46" s="4"/>
      <c r="B46" s="4"/>
      <c r="C46" s="39" t="s">
        <v>24</v>
      </c>
      <c r="D46" s="40">
        <f>'[1]QV data'!Y10</f>
        <v>960</v>
      </c>
      <c r="E46" s="40">
        <f>'[1]QV data'!M10</f>
        <v>726</v>
      </c>
      <c r="F46" s="41" t="str">
        <f>IF(OR((((D46/E46)*100)-100)&gt;0,(((D46/E46)*100)-100)=0),"+","-")</f>
        <v>+</v>
      </c>
      <c r="G46" s="42">
        <f>ABS(D46/E46-1)</f>
        <v>0.3223140495867769</v>
      </c>
      <c r="H46" s="43">
        <f>SUM('[1]QV data'!$N10:Y10)</f>
        <v>15690</v>
      </c>
      <c r="I46" s="40">
        <f>SUM('[1]QV data'!$B10:M10)</f>
        <v>10791</v>
      </c>
      <c r="J46" s="41" t="str">
        <f>IF(OR((((H46/I46)*100)-100)&gt;0,(((H46/I46)*100)-100)=0),"+","-")</f>
        <v>+</v>
      </c>
      <c r="K46" s="42">
        <f>ABS(H46/I46-1)</f>
        <v>0.45398943564081184</v>
      </c>
      <c r="L46" s="4"/>
      <c r="M46" s="4"/>
      <c r="N46" s="4"/>
      <c r="O46" s="39" t="s">
        <v>16</v>
      </c>
      <c r="P46" s="40">
        <f>'[1]QV data'!Y32</f>
        <v>10734.907000000001</v>
      </c>
      <c r="Q46" s="40">
        <f>'[1]QV data'!M32</f>
        <v>13560.998</v>
      </c>
      <c r="R46" s="41" t="str">
        <f>IF(OR((((P46/Q46)*100)-100)&gt;0,(((P46/Q46)*100)-100)=0),"+","-")</f>
        <v>-</v>
      </c>
      <c r="S46" s="42">
        <f>ABS(P46/Q46-1)</f>
        <v>0.20839845268025248</v>
      </c>
      <c r="T46" s="40">
        <f>SUM('[1]QV data'!$N32:Y32)</f>
        <v>165547.19700000001</v>
      </c>
      <c r="U46" s="40">
        <f>SUM('[1]QV data'!$B32:M32)</f>
        <v>184397.53499999997</v>
      </c>
      <c r="V46" s="41" t="str">
        <f>IF(OR((((T46/U46)*100)-100)&gt;0,(((T46/U46)*100)-100)=0),"+","-")</f>
        <v>-</v>
      </c>
      <c r="W46" s="42">
        <f>ABS(T46/U46-1)</f>
        <v>0.10222662683641603</v>
      </c>
      <c r="X46" s="4"/>
    </row>
    <row r="47" spans="1:24" ht="3" customHeight="1" x14ac:dyDescent="0.35">
      <c r="A47" s="4"/>
      <c r="B47" s="4"/>
      <c r="C47" s="39"/>
      <c r="D47" s="40"/>
      <c r="E47" s="40"/>
      <c r="F47" s="41"/>
      <c r="G47" s="42"/>
      <c r="H47" s="40"/>
      <c r="I47" s="40"/>
      <c r="J47" s="41"/>
      <c r="K47" s="42"/>
      <c r="L47" s="4"/>
      <c r="M47" s="4"/>
      <c r="N47" s="4"/>
      <c r="O47" s="39"/>
      <c r="P47" s="40"/>
      <c r="Q47" s="40"/>
      <c r="R47" s="41"/>
      <c r="S47" s="23"/>
      <c r="T47" s="40"/>
      <c r="U47" s="40"/>
      <c r="V47" s="44"/>
      <c r="W47" s="23"/>
      <c r="X47" s="4"/>
    </row>
    <row r="48" spans="1:24" x14ac:dyDescent="0.35">
      <c r="A48" s="4"/>
      <c r="B48" s="4"/>
      <c r="C48" s="39" t="s">
        <v>25</v>
      </c>
      <c r="D48" s="40">
        <f>'[1]QV data'!Y11</f>
        <v>481</v>
      </c>
      <c r="E48" s="40">
        <f>'[1]QV data'!M11</f>
        <v>616</v>
      </c>
      <c r="F48" s="41" t="str">
        <f>IF(OR((((D48/E48)*100)-100)&gt;0,(((D48/E48)*100)-100)=0),"+","-")</f>
        <v>-</v>
      </c>
      <c r="G48" s="42">
        <f>ABS(D48/E48-1)</f>
        <v>0.2191558441558441</v>
      </c>
      <c r="H48" s="40">
        <f>SUM('[1]QV data'!$N11:Y11)</f>
        <v>8458</v>
      </c>
      <c r="I48" s="40">
        <f>SUM('[1]QV data'!$B11:M11)</f>
        <v>6550</v>
      </c>
      <c r="J48" s="41" t="str">
        <f>IF(OR((((H48/I48)*100)-100)&gt;0,(((H48/I48)*100)-100)=0),"+","-")</f>
        <v>+</v>
      </c>
      <c r="K48" s="42">
        <f>ABS(H48/I48-1)</f>
        <v>0.29129770992366422</v>
      </c>
      <c r="L48" s="4"/>
      <c r="M48" s="4"/>
      <c r="N48" s="4"/>
      <c r="O48" s="39" t="s">
        <v>17</v>
      </c>
      <c r="P48" s="40">
        <f>'[1]QV data'!Y33</f>
        <v>6015.6410000000005</v>
      </c>
      <c r="Q48" s="40">
        <f>'[1]QV data'!M33</f>
        <v>6650.17</v>
      </c>
      <c r="R48" s="41" t="str">
        <f>IF(OR((((P48/Q48)*100)-100)&gt;0,(((P48/Q48)*100)-100)=0),"+","-")</f>
        <v>-</v>
      </c>
      <c r="S48" s="42">
        <f>ABS(P48/Q48-1)</f>
        <v>9.5415455544745398E-2</v>
      </c>
      <c r="T48" s="40">
        <f>SUM('[1]QV data'!$N33:Y33)</f>
        <v>71611.042000000001</v>
      </c>
      <c r="U48" s="40">
        <f>SUM('[1]QV data'!$B33:M33)</f>
        <v>84116.292000000001</v>
      </c>
      <c r="V48" s="41" t="str">
        <f>IF(OR((((T48/U48)*100)-100)&gt;0,(((T48/U48)*100)-100)=0),"+","-")</f>
        <v>-</v>
      </c>
      <c r="W48" s="42">
        <f>ABS(T48/U48-1)</f>
        <v>0.14866620606623981</v>
      </c>
      <c r="X48" s="4"/>
    </row>
    <row r="49" spans="1:24" ht="3" customHeight="1" x14ac:dyDescent="0.35">
      <c r="A49" s="4"/>
      <c r="B49" s="4"/>
      <c r="C49" s="39"/>
      <c r="D49" s="40"/>
      <c r="E49" s="40"/>
      <c r="F49" s="6"/>
      <c r="G49" s="23"/>
      <c r="H49" s="40"/>
      <c r="I49" s="40"/>
      <c r="J49" s="6"/>
      <c r="K49" s="23"/>
      <c r="L49" s="4"/>
      <c r="M49" s="4"/>
      <c r="N49" s="4"/>
      <c r="O49" s="39"/>
      <c r="P49" s="40"/>
      <c r="Q49" s="40"/>
      <c r="R49" s="41"/>
      <c r="S49" s="23"/>
      <c r="T49" s="40"/>
      <c r="U49" s="40"/>
      <c r="V49" s="44"/>
      <c r="W49" s="23"/>
      <c r="X49" s="4"/>
    </row>
    <row r="50" spans="1:24" x14ac:dyDescent="0.35">
      <c r="A50" s="4"/>
      <c r="B50" s="4"/>
      <c r="C50" s="58" t="s">
        <v>26</v>
      </c>
      <c r="D50" s="40">
        <f>'[1]QV data'!Y12</f>
        <v>1372</v>
      </c>
      <c r="E50" s="40">
        <f>'[1]QV data'!M12</f>
        <v>1979</v>
      </c>
      <c r="F50" s="55" t="str">
        <f>IF(OR((((D50/E50)*100)-100)&gt;0,(((D50/E50)*100)-100)=0),"+","-")</f>
        <v>-</v>
      </c>
      <c r="G50" s="56">
        <f>ABS(D50/E50-1)</f>
        <v>0.30672056594239516</v>
      </c>
      <c r="H50" s="43">
        <f>SUM('[1]QV data'!$N12:Y12)</f>
        <v>18340</v>
      </c>
      <c r="I50" s="40">
        <f>SUM('[1]QV data'!$B12:M12)</f>
        <v>23997</v>
      </c>
      <c r="J50" s="55" t="str">
        <f>IF(OR((((H50/I50)*100)-100)&gt;0,(((H50/I50)*100)-100)=0),"+","-")</f>
        <v>-</v>
      </c>
      <c r="K50" s="56">
        <f>ABS(H50/I50-1)</f>
        <v>0.2357378005584031</v>
      </c>
      <c r="L50" s="4"/>
      <c r="M50" s="4"/>
      <c r="N50" s="4"/>
      <c r="O50" s="39" t="s">
        <v>18</v>
      </c>
      <c r="P50" s="40">
        <f>'[1]QV data'!Y34</f>
        <v>2770.4650000000001</v>
      </c>
      <c r="Q50" s="40">
        <f>'[1]QV data'!M34</f>
        <v>3656.808</v>
      </c>
      <c r="R50" s="41" t="str">
        <f>IF(OR((((P50/Q50)*100)-100)&gt;0,(((P50/Q50)*100)-100)=0),"+","-")</f>
        <v>-</v>
      </c>
      <c r="S50" s="42">
        <f>ABS(P50/Q50-1)</f>
        <v>0.24238160712840262</v>
      </c>
      <c r="T50" s="40">
        <f>SUM('[1]QV data'!$N34:Y34)</f>
        <v>41828.414000000004</v>
      </c>
      <c r="U50" s="40">
        <f>SUM('[1]QV data'!$B34:M34)</f>
        <v>44458.489000000001</v>
      </c>
      <c r="V50" s="41" t="str">
        <f>IF(OR((((T50/U50)*100)-100)&gt;0,(((T50/U50)*100)-100)=0),"+","-")</f>
        <v>-</v>
      </c>
      <c r="W50" s="42">
        <f>ABS(T50/U50-1)</f>
        <v>5.915799342618222E-2</v>
      </c>
      <c r="X50" s="4"/>
    </row>
    <row r="51" spans="1:24" ht="3" customHeight="1" x14ac:dyDescent="0.4">
      <c r="A51" s="4"/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4"/>
      <c r="M51" s="4"/>
      <c r="N51" s="4"/>
      <c r="O51" s="39"/>
      <c r="P51" s="40"/>
      <c r="Q51" s="40"/>
      <c r="R51" s="41"/>
      <c r="S51" s="25"/>
      <c r="T51" s="21"/>
      <c r="U51" s="21"/>
      <c r="V51" s="19"/>
      <c r="W51" s="25"/>
      <c r="X51" s="4"/>
    </row>
    <row r="52" spans="1:24" x14ac:dyDescent="0.35">
      <c r="A52" s="4"/>
      <c r="B52" s="4"/>
      <c r="L52" s="4"/>
      <c r="M52" s="4"/>
      <c r="N52" s="4"/>
      <c r="O52" s="39" t="s">
        <v>19</v>
      </c>
      <c r="P52" s="40">
        <f>'[1]QV data'!Y35</f>
        <v>9870.1880000000001</v>
      </c>
      <c r="Q52" s="40">
        <f>'[1]QV data'!M35</f>
        <v>11193.416000000001</v>
      </c>
      <c r="R52" s="41" t="str">
        <f>IF(OR((((P52/Q52)*100)-100)&gt;0,(((P52/Q52)*100)-100)=0),"+","-")</f>
        <v>-</v>
      </c>
      <c r="S52" s="42">
        <f>ABS(P52/Q52-1)</f>
        <v>0.11821485058716663</v>
      </c>
      <c r="T52" s="40">
        <f>SUM('[1]QV data'!$N35:Y35)</f>
        <v>114346.7703</v>
      </c>
      <c r="U52" s="40">
        <f>SUM('[1]QV data'!$B35:M35)</f>
        <v>125229.07610000001</v>
      </c>
      <c r="V52" s="41" t="str">
        <f>IF(OR((((T52/U52)*100)-100)&gt;0,(((T52/U52)*100)-100)=0),"+","-")</f>
        <v>-</v>
      </c>
      <c r="W52" s="42">
        <f>ABS(T52/U52-1)</f>
        <v>8.6899194172047389E-2</v>
      </c>
      <c r="X52" s="4"/>
    </row>
    <row r="53" spans="1:24" ht="3" customHeight="1" x14ac:dyDescent="0.35">
      <c r="A53" s="4"/>
      <c r="B53" s="4"/>
      <c r="C53" s="4"/>
      <c r="D53" s="40"/>
      <c r="E53" s="40"/>
      <c r="F53" s="6"/>
      <c r="G53" s="4"/>
      <c r="H53" s="40"/>
      <c r="I53" s="40"/>
      <c r="J53" s="6"/>
      <c r="K53" s="4"/>
      <c r="L53" s="4"/>
      <c r="M53" s="4"/>
      <c r="N53" s="4"/>
      <c r="O53" s="39"/>
      <c r="P53" s="40"/>
      <c r="Q53" s="40"/>
      <c r="R53" s="41"/>
      <c r="S53" s="42"/>
      <c r="T53" s="6"/>
      <c r="U53" s="6"/>
      <c r="V53" s="6"/>
      <c r="W53" s="38"/>
      <c r="X53" s="4"/>
    </row>
    <row r="54" spans="1:24" x14ac:dyDescent="0.35">
      <c r="A54" s="4"/>
      <c r="B54" s="4"/>
      <c r="C54" s="4"/>
      <c r="D54" s="40"/>
      <c r="E54" s="40"/>
      <c r="F54" s="6"/>
      <c r="G54" s="4"/>
      <c r="H54" s="40"/>
      <c r="I54" s="40"/>
      <c r="J54" s="6"/>
      <c r="K54" s="4"/>
      <c r="L54" s="4"/>
      <c r="M54" s="4"/>
      <c r="N54" s="4"/>
      <c r="O54" s="52" t="s">
        <v>20</v>
      </c>
      <c r="P54" s="53">
        <f>'[1]QV data'!Y36</f>
        <v>21637.924999999999</v>
      </c>
      <c r="Q54" s="54">
        <f>'[1]QV data'!M36</f>
        <v>24213.190999999999</v>
      </c>
      <c r="R54" s="55" t="str">
        <f>IF(OR((((P54/Q54)*100)-100)&gt;0,(((P54/Q54)*100)-100)=0),"+","-")</f>
        <v>-</v>
      </c>
      <c r="S54" s="56">
        <f>ABS(P54/Q54-1)</f>
        <v>0.10635797652610102</v>
      </c>
      <c r="T54" s="53">
        <f>SUM('[1]QV data'!$N36:Y36)</f>
        <v>245567.83899999998</v>
      </c>
      <c r="U54" s="54">
        <f>SUM('[1]QV data'!$B36:M36)</f>
        <v>259615.399</v>
      </c>
      <c r="V54" s="55" t="str">
        <f>IF(OR((((T54/U54)*100)-100)&gt;0,(((T54/U54)*100)-100)=0),"+","-")</f>
        <v>-</v>
      </c>
      <c r="W54" s="56">
        <f>ABS(T54/U54-1)</f>
        <v>5.4109117001954199E-2</v>
      </c>
    </row>
    <row r="55" spans="1:24" ht="1.5" customHeight="1" x14ac:dyDescent="0.35">
      <c r="A55" s="4"/>
      <c r="B55" s="4"/>
      <c r="C55" s="4"/>
      <c r="D55" s="40"/>
      <c r="E55" s="40"/>
      <c r="F55" s="6"/>
      <c r="G55" s="4"/>
      <c r="H55" s="40"/>
      <c r="I55" s="40"/>
      <c r="J55" s="6"/>
      <c r="K55" s="4"/>
      <c r="L55" s="4"/>
      <c r="M55" s="4"/>
      <c r="N55" s="4"/>
      <c r="P55" s="40"/>
      <c r="Q55" s="40"/>
      <c r="R55" s="41"/>
      <c r="S55" s="59"/>
      <c r="T55" s="40"/>
      <c r="U55" s="40"/>
      <c r="V55" s="41"/>
      <c r="W55" s="59"/>
    </row>
    <row r="56" spans="1:24" x14ac:dyDescent="0.35">
      <c r="A56" s="4"/>
      <c r="B56" s="4"/>
      <c r="C56" s="34" t="s">
        <v>8</v>
      </c>
      <c r="D56" s="48">
        <f>+D16</f>
        <v>30669</v>
      </c>
      <c r="E56" s="48">
        <f>+E16</f>
        <v>30225</v>
      </c>
      <c r="F56" s="49" t="str">
        <f>IF(OR((((D56/E56)*100)-100)&gt;0,(((D56/E56)*100)-100)=0),"+","-")</f>
        <v>+</v>
      </c>
      <c r="G56" s="50">
        <f>ABS(D56/E56-1)</f>
        <v>1.4689826302729525E-2</v>
      </c>
      <c r="H56" s="51">
        <f>+H16</f>
        <v>397646</v>
      </c>
      <c r="I56" s="48">
        <f>+I16</f>
        <v>266967</v>
      </c>
      <c r="J56" s="49" t="str">
        <f>IF(OR((((H56/I56)*100)-100)&gt;0,(((H56/I56)*100)-100)=0),"+","-")</f>
        <v>+</v>
      </c>
      <c r="K56" s="50">
        <f>ABS(H56/I56-1)</f>
        <v>0.48949495630546092</v>
      </c>
      <c r="L56" s="4"/>
      <c r="M56" s="4"/>
      <c r="N56" s="4"/>
      <c r="P56" s="40"/>
      <c r="Q56" s="40"/>
      <c r="R56" s="41"/>
      <c r="S56" s="59"/>
      <c r="T56" s="40"/>
      <c r="U56" s="40"/>
      <c r="V56" s="41"/>
      <c r="W56" s="59"/>
    </row>
    <row r="57" spans="1:24" ht="2.25" customHeight="1" x14ac:dyDescent="0.35">
      <c r="A57" s="4"/>
      <c r="B57" s="4"/>
      <c r="C57" s="39"/>
      <c r="D57" s="40"/>
      <c r="E57" s="40"/>
      <c r="F57" s="44"/>
      <c r="G57" s="23"/>
      <c r="H57" s="43"/>
      <c r="I57" s="40"/>
      <c r="J57" s="44"/>
      <c r="K57" s="23"/>
      <c r="L57" s="4"/>
      <c r="M57" s="4"/>
      <c r="N57" s="4"/>
    </row>
    <row r="58" spans="1:24" x14ac:dyDescent="0.35">
      <c r="A58" s="4"/>
      <c r="B58" s="4"/>
      <c r="C58" s="39" t="s">
        <v>27</v>
      </c>
      <c r="D58" s="40">
        <f>'[1]QV data'!Y13</f>
        <v>1663</v>
      </c>
      <c r="E58" s="40">
        <f>'[1]QV data'!M13</f>
        <v>1557</v>
      </c>
      <c r="F58" s="41" t="str">
        <f>IF(OR((((D58/E58)*100)-100)&gt;0,(((D58/E58)*100)-100)=0),"+","-")</f>
        <v>+</v>
      </c>
      <c r="G58" s="42">
        <f>ABS(D58/E58-1)</f>
        <v>6.8079640333975622E-2</v>
      </c>
      <c r="H58" s="43">
        <f>SUM('[1]QV data'!$N13:Y13)</f>
        <v>24661</v>
      </c>
      <c r="I58" s="40">
        <f>SUM('[1]QV data'!$B13:M13)</f>
        <v>18651</v>
      </c>
      <c r="J58" s="41" t="str">
        <f>IF(OR((((H58/I58)*100)-100)&gt;0,(((H58/I58)*100)-100)=0),"+","-")</f>
        <v>+</v>
      </c>
      <c r="K58" s="42">
        <f>ABS(H58/I58-1)</f>
        <v>0.32223473272210601</v>
      </c>
      <c r="L58" s="4"/>
      <c r="M58" s="4"/>
      <c r="N58" s="4"/>
      <c r="O58" s="4"/>
      <c r="P58" s="40"/>
      <c r="Q58" s="40"/>
      <c r="R58" s="44"/>
      <c r="S58" s="4"/>
      <c r="T58" s="40"/>
      <c r="U58" s="40"/>
      <c r="V58" s="44"/>
      <c r="W58" s="4"/>
      <c r="X58" s="4"/>
    </row>
    <row r="59" spans="1:24" ht="3" customHeight="1" x14ac:dyDescent="0.35">
      <c r="A59" s="4"/>
      <c r="B59" s="4"/>
      <c r="C59" s="39"/>
      <c r="D59" s="40"/>
      <c r="E59" s="40"/>
      <c r="F59" s="44"/>
      <c r="G59" s="23"/>
      <c r="H59" s="43"/>
      <c r="I59" s="40"/>
      <c r="J59" s="44"/>
      <c r="K59" s="23"/>
      <c r="L59" s="4"/>
      <c r="M59" s="4"/>
      <c r="N59" s="4"/>
      <c r="O59" s="4"/>
      <c r="Q59" s="40"/>
      <c r="R59" s="41"/>
      <c r="S59" s="59"/>
      <c r="T59" s="40"/>
      <c r="U59" s="40"/>
      <c r="V59" s="41"/>
      <c r="W59" s="59"/>
      <c r="X59" s="4"/>
    </row>
    <row r="60" spans="1:24" ht="13.15" x14ac:dyDescent="0.4">
      <c r="A60" s="4"/>
      <c r="B60" s="4"/>
      <c r="C60" s="58" t="s">
        <v>28</v>
      </c>
      <c r="D60" s="54">
        <f>D56+D58</f>
        <v>32332</v>
      </c>
      <c r="E60" s="54">
        <f>E56+E58</f>
        <v>31782</v>
      </c>
      <c r="F60" s="55" t="str">
        <f>IF(OR((((D60/E60)*100)-100)&gt;0,(((D60/E60)*100)-100)=0),"+","-")</f>
        <v>+</v>
      </c>
      <c r="G60" s="56">
        <f>ABS(D60/E60-1)</f>
        <v>1.7305392989742652E-2</v>
      </c>
      <c r="H60" s="53">
        <f>H56+H58</f>
        <v>422307</v>
      </c>
      <c r="I60" s="54">
        <f>I56+I58</f>
        <v>285618</v>
      </c>
      <c r="J60" s="55" t="str">
        <f>IF(OR((((H60/I60)*100)-100)&gt;0,(((H60/I60)*100)-100)=0),"+","-")</f>
        <v>+</v>
      </c>
      <c r="K60" s="56">
        <f>ABS(H60/I60-1)</f>
        <v>0.47857277902653195</v>
      </c>
      <c r="L60" s="4"/>
      <c r="M60" s="4"/>
      <c r="N60" s="4"/>
      <c r="O60" s="9" t="s">
        <v>29</v>
      </c>
      <c r="P60" s="40"/>
      <c r="Q60" s="40"/>
      <c r="R60" s="6"/>
      <c r="S60" s="4"/>
      <c r="T60" s="40"/>
      <c r="U60" s="40"/>
      <c r="V60" s="6"/>
      <c r="W60" s="4"/>
      <c r="X60" s="4"/>
    </row>
    <row r="61" spans="1:24" ht="3" customHeight="1" x14ac:dyDescent="0.35">
      <c r="B61" s="4"/>
      <c r="C61" s="4"/>
      <c r="D61" s="40"/>
      <c r="E61" s="40"/>
      <c r="F61" s="6"/>
      <c r="G61" s="4"/>
      <c r="H61" s="40"/>
      <c r="I61" s="40"/>
      <c r="J61" s="6"/>
      <c r="K61" s="4"/>
      <c r="L61" s="4"/>
      <c r="M61" s="4"/>
      <c r="N61" s="4"/>
      <c r="O61" s="4"/>
      <c r="P61" s="40"/>
      <c r="Q61" s="40"/>
      <c r="R61" s="6"/>
      <c r="S61" s="4"/>
      <c r="T61" s="40"/>
      <c r="U61" s="40"/>
      <c r="V61" s="41"/>
      <c r="W61" s="59"/>
      <c r="X61" s="4"/>
    </row>
    <row r="62" spans="1:24" x14ac:dyDescent="0.35">
      <c r="B62" s="4"/>
      <c r="C62" s="4"/>
      <c r="D62" s="40"/>
      <c r="E62" s="40"/>
      <c r="F62" s="6"/>
      <c r="G62" s="4"/>
      <c r="H62" s="40"/>
      <c r="I62" s="40"/>
      <c r="J62" s="6"/>
      <c r="K62" s="4"/>
      <c r="L62" s="4"/>
      <c r="M62" s="4"/>
      <c r="N62" s="4"/>
      <c r="O62" s="4"/>
      <c r="P62" s="40"/>
      <c r="Q62" s="40"/>
      <c r="R62" s="41"/>
      <c r="S62" s="59"/>
      <c r="T62" s="40"/>
      <c r="U62" s="40"/>
      <c r="W62" s="4"/>
      <c r="X62" s="4"/>
    </row>
    <row r="63" spans="1:24" ht="3" customHeight="1" x14ac:dyDescent="0.35">
      <c r="B63" s="4"/>
      <c r="D63" s="60"/>
      <c r="E63" s="60"/>
      <c r="H63" s="60"/>
      <c r="I63" s="60"/>
      <c r="L63" s="4"/>
      <c r="M63" s="4"/>
      <c r="N63" s="4"/>
      <c r="O63" s="4"/>
      <c r="P63" s="40"/>
      <c r="Q63" s="40"/>
      <c r="R63" s="41"/>
      <c r="S63" s="59"/>
      <c r="T63" s="40"/>
      <c r="U63" s="40"/>
      <c r="W63" s="4"/>
      <c r="X63" s="4"/>
    </row>
    <row r="64" spans="1:24" ht="13.15" x14ac:dyDescent="0.4">
      <c r="B64" s="4"/>
      <c r="C64" s="9" t="s">
        <v>30</v>
      </c>
      <c r="D64" s="61"/>
      <c r="E64" s="62"/>
      <c r="F64" s="28"/>
      <c r="G64" s="29"/>
      <c r="H64" s="63" t="s">
        <v>3</v>
      </c>
      <c r="I64" s="64" t="s">
        <v>3</v>
      </c>
      <c r="J64" s="28"/>
      <c r="K64" s="29"/>
      <c r="L64" s="4"/>
      <c r="M64" s="4"/>
      <c r="N64" s="4"/>
      <c r="O64" s="4" t="s">
        <v>8</v>
      </c>
      <c r="P64" s="40" t="s">
        <v>31</v>
      </c>
      <c r="Q64" s="40"/>
      <c r="R64" s="44"/>
      <c r="S64" s="4"/>
      <c r="T64" s="40"/>
      <c r="U64" s="40"/>
      <c r="V64" s="44"/>
      <c r="W64" s="4"/>
      <c r="X64" s="4"/>
    </row>
    <row r="65" spans="2:24" ht="3" customHeight="1" x14ac:dyDescent="0.4">
      <c r="B65" s="4"/>
      <c r="C65" s="4"/>
      <c r="D65" s="65"/>
      <c r="E65" s="66"/>
      <c r="F65" s="19"/>
      <c r="G65" s="20"/>
      <c r="H65" s="67"/>
      <c r="I65" s="68"/>
      <c r="J65" s="19"/>
      <c r="K65" s="20"/>
      <c r="L65" s="4"/>
      <c r="M65" s="4"/>
      <c r="N65" s="4"/>
      <c r="O65" s="9"/>
      <c r="Q65" s="40"/>
      <c r="R65" s="69"/>
      <c r="S65" s="70"/>
      <c r="T65" s="40"/>
      <c r="U65" s="40"/>
      <c r="V65" s="41"/>
      <c r="W65" s="59"/>
      <c r="X65" s="4"/>
    </row>
    <row r="66" spans="2:24" ht="13.15" x14ac:dyDescent="0.4">
      <c r="B66" s="4"/>
      <c r="C66" s="4"/>
      <c r="D66" s="67" t="str">
        <f>+D12</f>
        <v>december</v>
      </c>
      <c r="E66" s="68" t="str">
        <f>+D12</f>
        <v>december</v>
      </c>
      <c r="F66" s="19"/>
      <c r="G66" s="25" t="s">
        <v>5</v>
      </c>
      <c r="H66" s="67" t="str">
        <f>D12</f>
        <v>december</v>
      </c>
      <c r="I66" s="68" t="str">
        <f>D12</f>
        <v>december</v>
      </c>
      <c r="J66" s="19"/>
      <c r="K66" s="25" t="s">
        <v>5</v>
      </c>
      <c r="L66" s="4"/>
      <c r="M66" s="4"/>
      <c r="N66" s="4"/>
      <c r="P66" s="40" t="s">
        <v>32</v>
      </c>
      <c r="W66" s="4"/>
      <c r="X66" s="4"/>
    </row>
    <row r="67" spans="2:24" ht="3" customHeight="1" x14ac:dyDescent="0.4">
      <c r="B67" s="4"/>
      <c r="C67" s="4"/>
      <c r="D67" s="67"/>
      <c r="E67" s="68"/>
      <c r="F67" s="19"/>
      <c r="G67" s="25"/>
      <c r="H67" s="67"/>
      <c r="I67" s="68"/>
      <c r="J67" s="19"/>
      <c r="K67" s="25"/>
      <c r="L67" s="4"/>
      <c r="M67" s="4"/>
      <c r="N67" s="4"/>
      <c r="W67" s="59"/>
      <c r="X67" s="4"/>
    </row>
    <row r="68" spans="2:24" ht="13.15" x14ac:dyDescent="0.4">
      <c r="B68" s="4"/>
      <c r="C68" s="4"/>
      <c r="D68" s="71">
        <f>D32</f>
        <v>2022</v>
      </c>
      <c r="E68" s="72">
        <f>E32</f>
        <v>2021</v>
      </c>
      <c r="F68" s="73"/>
      <c r="G68" s="74" t="str">
        <f>G32</f>
        <v>met 2021</v>
      </c>
      <c r="H68" s="71">
        <f>H32</f>
        <v>2022</v>
      </c>
      <c r="I68" s="72">
        <f>I32</f>
        <v>2021</v>
      </c>
      <c r="J68" s="19"/>
      <c r="K68" s="25" t="str">
        <f>K32</f>
        <v>met 2021</v>
      </c>
      <c r="L68" s="4"/>
      <c r="M68" s="4"/>
      <c r="N68" s="4"/>
      <c r="O68" s="4" t="s">
        <v>27</v>
      </c>
      <c r="P68" s="40" t="s">
        <v>33</v>
      </c>
      <c r="Q68" s="40"/>
      <c r="R68" s="44"/>
      <c r="S68" s="4"/>
      <c r="T68" s="40"/>
      <c r="U68" s="40"/>
      <c r="V68" s="6"/>
      <c r="W68" s="4"/>
      <c r="X68" s="4"/>
    </row>
    <row r="69" spans="2:24" ht="3" customHeight="1" x14ac:dyDescent="0.35">
      <c r="B69" s="4"/>
      <c r="C69" s="47"/>
      <c r="D69" s="75"/>
      <c r="E69" s="75"/>
      <c r="F69" s="6"/>
      <c r="G69" s="38"/>
      <c r="H69" s="76"/>
      <c r="I69" s="75"/>
      <c r="J69" s="6"/>
      <c r="K69" s="38"/>
      <c r="L69" s="4"/>
      <c r="M69" s="4"/>
      <c r="N69" s="4"/>
      <c r="O69" s="4"/>
      <c r="Q69" s="40"/>
      <c r="R69" s="41"/>
      <c r="S69" s="59"/>
      <c r="T69" s="40"/>
      <c r="U69" s="40"/>
      <c r="V69" s="6"/>
      <c r="W69" s="59"/>
      <c r="X69" s="4"/>
    </row>
    <row r="70" spans="2:24" x14ac:dyDescent="0.35">
      <c r="B70" s="4"/>
      <c r="C70" s="10" t="s">
        <v>9</v>
      </c>
      <c r="D70" s="51">
        <f>D74+D72</f>
        <v>4101978</v>
      </c>
      <c r="E70" s="48">
        <f>E74+E72</f>
        <v>2855836</v>
      </c>
      <c r="F70" s="49" t="str">
        <f>IF(OR((((D70/E70)*100)-100)&gt;0,(((D70/E70)*100)-100)=0),"+","-")</f>
        <v>+</v>
      </c>
      <c r="G70" s="50">
        <f>ABS(D70/E70-1)</f>
        <v>0.43634928616349122</v>
      </c>
      <c r="H70" s="48">
        <f>H74+H72</f>
        <v>52472188</v>
      </c>
      <c r="I70" s="48">
        <f>I74+I72</f>
        <v>25492633</v>
      </c>
      <c r="J70" s="49" t="str">
        <f>IF(OR((((H70/I70)*100)-100)&gt;0,(((H70/I70)*100)-100)=0),"+","-")</f>
        <v>+</v>
      </c>
      <c r="K70" s="50">
        <f>ABS(H70/I70-1)</f>
        <v>1.0583275176008691</v>
      </c>
      <c r="L70" s="4"/>
      <c r="M70" s="4"/>
      <c r="N70" s="4"/>
      <c r="P70" s="40" t="s">
        <v>34</v>
      </c>
      <c r="W70" s="4"/>
      <c r="X70" s="4"/>
    </row>
    <row r="71" spans="2:24" ht="3" customHeight="1" x14ac:dyDescent="0.35">
      <c r="C71" s="22"/>
      <c r="D71" s="43"/>
      <c r="E71" s="40"/>
      <c r="F71" s="44"/>
      <c r="G71" s="23"/>
      <c r="H71" s="40"/>
      <c r="I71" s="40"/>
      <c r="J71" s="44"/>
      <c r="K71" s="23"/>
      <c r="M71" s="4"/>
      <c r="N71" s="4"/>
      <c r="W71" s="4"/>
      <c r="X71" s="4"/>
    </row>
    <row r="72" spans="2:24" x14ac:dyDescent="0.35">
      <c r="C72" s="22" t="s">
        <v>35</v>
      </c>
      <c r="D72" s="43">
        <f>'[1]QV data'!Y15</f>
        <v>0</v>
      </c>
      <c r="E72" s="40">
        <f>'[1]QV data'!M15</f>
        <v>125</v>
      </c>
      <c r="F72" s="41" t="str">
        <f>IF(OR((((D72/E72)*100)-100)&gt;0,(((D72/E72)*100)-100)=0),"+","-")</f>
        <v>-</v>
      </c>
      <c r="G72" s="42">
        <f>ABS(D72/E72-1)</f>
        <v>1</v>
      </c>
      <c r="H72" s="43">
        <f>SUM('[1]QV data'!$N15:Y15)</f>
        <v>1308</v>
      </c>
      <c r="I72" s="40">
        <f>SUM('[1]QV data'!$B15:M15)</f>
        <v>1809</v>
      </c>
      <c r="J72" s="41" t="str">
        <f>IF(OR((((H72/I72)*100)-100)&gt;0,(((H72/I72)*100)-100)=0),"+","-")</f>
        <v>-</v>
      </c>
      <c r="K72" s="42">
        <f>ABS(H72/I72-1)</f>
        <v>0.27694859038142616</v>
      </c>
      <c r="M72" s="4"/>
      <c r="O72" s="1" t="s">
        <v>25</v>
      </c>
      <c r="P72" s="1" t="s">
        <v>36</v>
      </c>
      <c r="Q72" s="40"/>
      <c r="R72" s="6"/>
      <c r="S72" s="4"/>
      <c r="T72" s="40"/>
      <c r="U72" s="40"/>
      <c r="V72" s="6"/>
      <c r="X72" s="4"/>
    </row>
    <row r="73" spans="2:24" ht="3" customHeight="1" x14ac:dyDescent="0.4">
      <c r="C73" s="22" t="s">
        <v>35</v>
      </c>
      <c r="D73" s="43"/>
      <c r="E73" s="40"/>
      <c r="F73" s="44"/>
      <c r="G73" s="23"/>
      <c r="H73" s="40"/>
      <c r="I73" s="40"/>
      <c r="J73" s="44"/>
      <c r="K73" s="23"/>
      <c r="M73" s="4"/>
      <c r="Q73" s="40"/>
      <c r="R73" s="41"/>
      <c r="S73" s="59"/>
      <c r="T73" s="40"/>
      <c r="U73" s="40"/>
      <c r="V73" s="41"/>
      <c r="W73" s="9"/>
      <c r="X73" s="4"/>
    </row>
    <row r="74" spans="2:24" ht="13.15" x14ac:dyDescent="0.4">
      <c r="C74" s="22" t="s">
        <v>37</v>
      </c>
      <c r="D74" s="43">
        <f>+D18-D72</f>
        <v>4101978</v>
      </c>
      <c r="E74" s="40">
        <f>+E18-E72</f>
        <v>2855711</v>
      </c>
      <c r="F74" s="41" t="str">
        <f>IF(OR((((D74/E74)*100)-100)&gt;0,(((D74/E74)*100)-100)=0),"+","-")</f>
        <v>+</v>
      </c>
      <c r="G74" s="42">
        <f>ABS(D74/E74-1)</f>
        <v>0.43641215795295807</v>
      </c>
      <c r="H74" s="40">
        <f>+H18-H72</f>
        <v>52470880</v>
      </c>
      <c r="I74" s="40">
        <f>+I18-I72</f>
        <v>25490824</v>
      </c>
      <c r="J74" s="41" t="str">
        <f>IF(OR((((H74/I74)*100)-100)&gt;0,(((H74/I74)*100)-100)=0),"+","-")</f>
        <v>+</v>
      </c>
      <c r="K74" s="42">
        <f>ABS(H74/I74-1)</f>
        <v>1.0584222777576748</v>
      </c>
      <c r="O74" s="4" t="s">
        <v>38</v>
      </c>
      <c r="P74" s="40" t="s">
        <v>39</v>
      </c>
      <c r="W74" s="9"/>
    </row>
    <row r="75" spans="2:24" ht="3" customHeight="1" x14ac:dyDescent="0.4">
      <c r="C75" s="22"/>
      <c r="D75" s="43"/>
      <c r="E75" s="40"/>
      <c r="F75" s="6"/>
      <c r="G75" s="23"/>
      <c r="H75" s="40"/>
      <c r="I75" s="40"/>
      <c r="J75" s="6"/>
      <c r="K75" s="23"/>
      <c r="O75" s="4"/>
      <c r="W75" s="21"/>
    </row>
    <row r="76" spans="2:24" ht="13.15" x14ac:dyDescent="0.4">
      <c r="C76" s="11"/>
      <c r="D76" s="40"/>
      <c r="E76" s="40"/>
      <c r="F76" s="6"/>
      <c r="G76" s="4"/>
      <c r="H76" s="48"/>
      <c r="I76" s="48"/>
      <c r="J76" s="12"/>
      <c r="K76" s="11"/>
      <c r="P76" s="40" t="s">
        <v>40</v>
      </c>
      <c r="Q76" s="40"/>
      <c r="R76" s="6"/>
      <c r="S76" s="4"/>
      <c r="T76" s="40"/>
      <c r="U76" s="40"/>
      <c r="V76" s="44"/>
      <c r="W76" s="21"/>
    </row>
    <row r="77" spans="2:24" ht="3" customHeight="1" x14ac:dyDescent="0.4">
      <c r="D77" s="60"/>
      <c r="E77" s="60"/>
      <c r="H77" s="60"/>
      <c r="I77" s="60"/>
      <c r="Q77" s="40"/>
      <c r="R77" s="41"/>
      <c r="S77" s="59"/>
      <c r="T77" s="40"/>
      <c r="U77" s="40"/>
      <c r="V77" s="41"/>
      <c r="W77" s="21"/>
    </row>
    <row r="78" spans="2:24" x14ac:dyDescent="0.35">
      <c r="C78" s="77" t="s">
        <v>37</v>
      </c>
      <c r="D78" s="51">
        <f>+D74</f>
        <v>4101978</v>
      </c>
      <c r="E78" s="48">
        <f>+E74</f>
        <v>2855711</v>
      </c>
      <c r="F78" s="49" t="str">
        <f>IF(OR((((D78/E78)*100)-100)&gt;0,(((D78/E78)*100)-100)=0),"+","-")</f>
        <v>+</v>
      </c>
      <c r="G78" s="50">
        <f>ABS(D78/E78-1)</f>
        <v>0.43641215795295807</v>
      </c>
      <c r="H78" s="51">
        <f>+H74</f>
        <v>52470880</v>
      </c>
      <c r="I78" s="48">
        <f>+I74</f>
        <v>25490824</v>
      </c>
      <c r="J78" s="49" t="str">
        <f>IF(OR((((H78/I78)*100)-100)&gt;0,(((H78/I78)*100)-100)=0),"+","-")</f>
        <v>+</v>
      </c>
      <c r="K78" s="50">
        <f>ABS(H78/I78-1)</f>
        <v>1.0584222777576748</v>
      </c>
      <c r="O78" s="4" t="s">
        <v>26</v>
      </c>
      <c r="P78" s="40" t="s">
        <v>41</v>
      </c>
      <c r="W78" s="44"/>
    </row>
    <row r="79" spans="2:24" ht="3" customHeight="1" x14ac:dyDescent="0.35">
      <c r="C79" s="78"/>
      <c r="D79" s="43"/>
      <c r="E79" s="40"/>
      <c r="F79" s="44"/>
      <c r="G79" s="23"/>
      <c r="H79" s="43"/>
      <c r="I79" s="40"/>
      <c r="J79" s="44"/>
      <c r="K79" s="23"/>
      <c r="O79" s="4"/>
      <c r="W79" s="59"/>
    </row>
    <row r="80" spans="2:24" x14ac:dyDescent="0.35">
      <c r="C80" s="78" t="s">
        <v>21</v>
      </c>
      <c r="D80" s="43">
        <f>'[1]QV data'!Y19</f>
        <v>2709722</v>
      </c>
      <c r="E80" s="40">
        <f>'[1]QV data'!M19</f>
        <v>1924693</v>
      </c>
      <c r="F80" s="41" t="str">
        <f>IF(OR((((D80/E80)*100)-100)&gt;0,(((D80/E80)*100)-100)=0),"+","-")</f>
        <v>+</v>
      </c>
      <c r="G80" s="42">
        <f>ABS(D80/E80-1)</f>
        <v>0.40787232041681443</v>
      </c>
      <c r="H80" s="43">
        <f>SUM('[1]QV data'!$N19:Y19)</f>
        <v>37138923</v>
      </c>
      <c r="I80" s="40">
        <f>SUM('[1]QV data'!$B19:M19)</f>
        <v>18981096</v>
      </c>
      <c r="J80" s="41" t="str">
        <f>IF(OR((((H80/I80)*100)-100)&gt;0,(((H80/I80)*100)-100)=0),"+","-")</f>
        <v>+</v>
      </c>
      <c r="K80" s="42">
        <f>ABS(H80/I80-1)</f>
        <v>0.95662689867855888</v>
      </c>
      <c r="P80" s="40" t="s">
        <v>42</v>
      </c>
      <c r="Q80" s="40"/>
      <c r="R80" s="44"/>
      <c r="S80" s="4"/>
      <c r="T80" s="40"/>
      <c r="U80" s="40"/>
      <c r="V80" s="44"/>
      <c r="W80" s="4"/>
    </row>
    <row r="81" spans="3:23" ht="3" customHeight="1" x14ac:dyDescent="0.35">
      <c r="C81" s="78"/>
      <c r="D81" s="43"/>
      <c r="E81" s="40"/>
      <c r="F81" s="44"/>
      <c r="G81" s="23"/>
      <c r="H81" s="43"/>
      <c r="I81" s="40"/>
      <c r="J81" s="44"/>
      <c r="K81" s="23"/>
      <c r="Q81" s="40"/>
      <c r="R81" s="41"/>
      <c r="S81" s="59"/>
      <c r="T81" s="40"/>
      <c r="U81" s="40"/>
      <c r="V81" s="41"/>
      <c r="W81" s="59"/>
    </row>
    <row r="82" spans="3:23" x14ac:dyDescent="0.35">
      <c r="C82" s="52" t="s">
        <v>22</v>
      </c>
      <c r="D82" s="53">
        <f>D78-D80</f>
        <v>1392256</v>
      </c>
      <c r="E82" s="54">
        <f>E78-E80</f>
        <v>931018</v>
      </c>
      <c r="F82" s="55" t="str">
        <f>IF(OR((((D82/E82)*100)-100)&gt;0,(((D82/E82)*100)-100)=0),"+","-")</f>
        <v>+</v>
      </c>
      <c r="G82" s="56">
        <f>ABS(D82/E82-1)</f>
        <v>0.49541254841474602</v>
      </c>
      <c r="H82" s="53">
        <f>H78-H80</f>
        <v>15331957</v>
      </c>
      <c r="I82" s="54">
        <f>I78-I80</f>
        <v>6509728</v>
      </c>
      <c r="J82" s="55" t="str">
        <f>IF(OR((((H82/I82)*100)-100)&gt;0,(((H82/I82)*100)-100)=0),"+","-")</f>
        <v>+</v>
      </c>
      <c r="K82" s="56">
        <f>ABS(H82/I82-1)</f>
        <v>1.3552377303629277</v>
      </c>
      <c r="O82" s="4" t="s">
        <v>30</v>
      </c>
      <c r="P82" s="40" t="s">
        <v>43</v>
      </c>
    </row>
    <row r="83" spans="3:23" ht="3" customHeight="1" x14ac:dyDescent="0.35">
      <c r="D83" s="60"/>
      <c r="E83" s="60"/>
      <c r="H83" s="60"/>
      <c r="I83" s="60"/>
      <c r="O83" s="4"/>
    </row>
    <row r="84" spans="3:23" x14ac:dyDescent="0.35">
      <c r="D84" s="60"/>
      <c r="E84" s="60"/>
      <c r="H84" s="60"/>
      <c r="I84" s="60"/>
      <c r="P84" s="40" t="s">
        <v>44</v>
      </c>
      <c r="Q84" s="40"/>
      <c r="R84" s="44"/>
      <c r="S84" s="4"/>
      <c r="T84" s="40"/>
      <c r="U84" s="40"/>
      <c r="V84" s="6"/>
      <c r="W84" s="4"/>
    </row>
    <row r="85" spans="3:23" ht="3" customHeight="1" x14ac:dyDescent="0.35">
      <c r="D85" s="60"/>
      <c r="E85" s="60"/>
      <c r="H85" s="60"/>
      <c r="I85" s="60"/>
      <c r="Q85" s="40"/>
      <c r="R85" s="41"/>
      <c r="S85" s="59"/>
      <c r="T85" s="40"/>
      <c r="U85" s="40"/>
      <c r="V85" s="6"/>
      <c r="W85" s="59"/>
    </row>
    <row r="86" spans="3:23" x14ac:dyDescent="0.35">
      <c r="C86" s="77" t="s">
        <v>37</v>
      </c>
      <c r="D86" s="51">
        <f>+D74</f>
        <v>4101978</v>
      </c>
      <c r="E86" s="48">
        <f>+E74</f>
        <v>2855711</v>
      </c>
      <c r="F86" s="49" t="str">
        <f>IF(OR((((D86/E86)*100)-100)&gt;0,(((D86/E86)*100)-100)=0),"+","-")</f>
        <v>+</v>
      </c>
      <c r="G86" s="50">
        <f>ABS(D86/E86-1)</f>
        <v>0.43641215795295807</v>
      </c>
      <c r="H86" s="51">
        <f>+H74</f>
        <v>52470880</v>
      </c>
      <c r="I86" s="48">
        <f>+I74</f>
        <v>25490824</v>
      </c>
      <c r="J86" s="49" t="str">
        <f>IF(OR((((H86/I86)*100)-100)&gt;0,(((H86/I86)*100)-100)=0),"+","-")</f>
        <v>+</v>
      </c>
      <c r="K86" s="50">
        <f>ABS(H86/I86-1)</f>
        <v>1.0584222777576748</v>
      </c>
      <c r="O86" s="4" t="s">
        <v>45</v>
      </c>
      <c r="P86" s="40" t="s">
        <v>46</v>
      </c>
      <c r="W86" s="4"/>
    </row>
    <row r="87" spans="3:23" ht="3" customHeight="1" x14ac:dyDescent="0.35">
      <c r="C87" s="78" t="s">
        <v>47</v>
      </c>
      <c r="D87" s="43"/>
      <c r="E87" s="40"/>
      <c r="F87" s="44"/>
      <c r="G87" s="23"/>
      <c r="H87" s="43"/>
      <c r="I87" s="40"/>
      <c r="J87" s="44"/>
      <c r="K87" s="23"/>
      <c r="O87" s="4"/>
      <c r="W87" s="59"/>
    </row>
    <row r="88" spans="3:23" x14ac:dyDescent="0.35">
      <c r="C88" s="78" t="s">
        <v>47</v>
      </c>
      <c r="D88" s="43">
        <f>D86-D90</f>
        <v>2562744</v>
      </c>
      <c r="E88" s="40">
        <f>E86-E90</f>
        <v>1525203</v>
      </c>
      <c r="F88" s="41" t="str">
        <f>IF(OR((((D88/E88)*100)-100)&gt;0,(((D88/E88)*100)-100)=0),"+","-")</f>
        <v>+</v>
      </c>
      <c r="G88" s="42">
        <f>ABS(D88/E88-1)</f>
        <v>0.6802642008965365</v>
      </c>
      <c r="H88" s="43">
        <f>H86-H90</f>
        <v>33217553</v>
      </c>
      <c r="I88" s="40">
        <f>I86-I90</f>
        <v>14362232</v>
      </c>
      <c r="J88" s="41" t="str">
        <f>IF(OR((((H88/I88)*100)-100)&gt;0,(((H88/I88)*100)-100)=0),"+","-")</f>
        <v>+</v>
      </c>
      <c r="K88" s="42">
        <f>ABS(H88/I88-1)</f>
        <v>1.3128405807676691</v>
      </c>
      <c r="P88" s="40" t="s">
        <v>48</v>
      </c>
      <c r="Q88" s="40"/>
      <c r="R88" s="6"/>
      <c r="S88" s="4"/>
      <c r="T88" s="40"/>
      <c r="U88" s="40"/>
      <c r="V88" s="57"/>
      <c r="W88" s="4"/>
    </row>
    <row r="89" spans="3:23" ht="3" customHeight="1" x14ac:dyDescent="0.35">
      <c r="C89" s="78"/>
      <c r="D89" s="43"/>
      <c r="E89" s="40"/>
      <c r="F89" s="44"/>
      <c r="G89" s="23"/>
      <c r="H89" s="43"/>
      <c r="I89" s="40"/>
      <c r="J89" s="44"/>
      <c r="K89" s="23"/>
      <c r="Q89" s="40"/>
      <c r="R89" s="6"/>
      <c r="S89" s="4"/>
      <c r="T89" s="40"/>
      <c r="U89" s="40"/>
      <c r="W89" s="4"/>
    </row>
    <row r="90" spans="3:23" ht="13.15" x14ac:dyDescent="0.4">
      <c r="C90" s="52" t="s">
        <v>49</v>
      </c>
      <c r="D90" s="53">
        <f>'[1]QV data'!Y22</f>
        <v>1539234</v>
      </c>
      <c r="E90" s="54">
        <f>'[1]QV data'!M22</f>
        <v>1330508</v>
      </c>
      <c r="F90" s="55" t="str">
        <f>IF(OR((((D90/E90)*100)-100)&gt;0,(((D90/E90)*100)-100)=0),"+","-")</f>
        <v>+</v>
      </c>
      <c r="G90" s="56">
        <f>ABS(D90/E90-1)</f>
        <v>0.15687692219813787</v>
      </c>
      <c r="H90" s="53">
        <f>SUM('[1]QV data'!$N22:Y22)</f>
        <v>19253327</v>
      </c>
      <c r="I90" s="54">
        <f>SUM('[1]QV data'!$B22:M22)</f>
        <v>11128592</v>
      </c>
      <c r="J90" s="55" t="str">
        <f>IF(OR((((H90/I90)*100)-100)&gt;0,(((H90/I90)*100)-100)=0),"+","-")</f>
        <v>+</v>
      </c>
      <c r="K90" s="56">
        <f>ABS(H90/I90-1)</f>
        <v>0.73007753361790972</v>
      </c>
      <c r="O90" s="4" t="s">
        <v>50</v>
      </c>
      <c r="P90" s="40" t="s">
        <v>51</v>
      </c>
      <c r="V90" s="19"/>
    </row>
    <row r="91" spans="3:23" ht="3" customHeight="1" x14ac:dyDescent="0.4">
      <c r="H91" s="60"/>
      <c r="I91" s="60"/>
      <c r="O91" s="4"/>
      <c r="V91" s="19"/>
    </row>
    <row r="92" spans="3:23" ht="13.15" x14ac:dyDescent="0.4">
      <c r="H92" s="60"/>
      <c r="I92" s="60"/>
      <c r="P92" s="40" t="s">
        <v>52</v>
      </c>
      <c r="Q92" s="60"/>
      <c r="R92" s="57"/>
      <c r="T92" s="60"/>
      <c r="U92" s="60"/>
      <c r="V92" s="19"/>
    </row>
    <row r="93" spans="3:23" ht="3" customHeight="1" x14ac:dyDescent="0.4">
      <c r="H93" s="60"/>
      <c r="I93" s="60"/>
      <c r="V93" s="19"/>
    </row>
    <row r="94" spans="3:23" ht="13.15" x14ac:dyDescent="0.4">
      <c r="C94" s="1" t="s">
        <v>53</v>
      </c>
      <c r="H94" s="60"/>
      <c r="I94" s="60"/>
      <c r="P94" s="60" t="s">
        <v>54</v>
      </c>
      <c r="Q94" s="66"/>
      <c r="R94" s="19"/>
      <c r="S94" s="9"/>
      <c r="T94" s="68"/>
      <c r="U94" s="68"/>
      <c r="V94" s="19"/>
    </row>
    <row r="95" spans="3:23" ht="3" customHeight="1" x14ac:dyDescent="0.35">
      <c r="H95" s="60"/>
      <c r="I95" s="60"/>
      <c r="V95" s="6"/>
    </row>
    <row r="96" spans="3:23" ht="13.15" x14ac:dyDescent="0.4">
      <c r="H96" s="60"/>
      <c r="I96" s="60"/>
      <c r="O96" s="4" t="s">
        <v>55</v>
      </c>
      <c r="P96" s="40" t="s">
        <v>56</v>
      </c>
      <c r="Q96" s="66"/>
      <c r="R96" s="19"/>
      <c r="S96" s="9"/>
      <c r="T96" s="68"/>
      <c r="U96" s="68"/>
      <c r="V96" s="41"/>
    </row>
    <row r="97" spans="8:21" ht="3" customHeight="1" x14ac:dyDescent="0.35">
      <c r="H97" s="60"/>
      <c r="I97" s="60"/>
    </row>
    <row r="98" spans="8:21" ht="13.15" x14ac:dyDescent="0.4">
      <c r="H98" s="60"/>
      <c r="I98" s="60"/>
      <c r="O98" s="4" t="s">
        <v>6</v>
      </c>
      <c r="P98" s="40" t="s">
        <v>57</v>
      </c>
      <c r="Q98" s="68"/>
      <c r="R98" s="19"/>
      <c r="S98" s="21"/>
      <c r="T98" s="68"/>
      <c r="U98" s="68"/>
    </row>
    <row r="99" spans="8:21" ht="3" customHeight="1" x14ac:dyDescent="0.4">
      <c r="H99" s="60"/>
      <c r="I99" s="60"/>
      <c r="Q99" s="68"/>
      <c r="R99" s="19"/>
      <c r="S99" s="21"/>
      <c r="T99" s="68"/>
      <c r="U99" s="68"/>
    </row>
    <row r="100" spans="8:21" x14ac:dyDescent="0.35">
      <c r="H100" s="60"/>
      <c r="I100" s="60"/>
      <c r="O100" s="4"/>
      <c r="P100" s="79" t="s">
        <v>58</v>
      </c>
    </row>
    <row r="101" spans="8:21" ht="3" customHeight="1" x14ac:dyDescent="0.35">
      <c r="H101" s="60"/>
      <c r="I101" s="60"/>
      <c r="O101" s="4"/>
      <c r="Q101" s="75"/>
      <c r="R101" s="6"/>
      <c r="S101" s="44"/>
      <c r="T101" s="75"/>
      <c r="U101" s="75"/>
    </row>
    <row r="102" spans="8:21" x14ac:dyDescent="0.35">
      <c r="H102" s="60"/>
      <c r="I102" s="60"/>
      <c r="P102" s="79" t="s">
        <v>59</v>
      </c>
    </row>
    <row r="103" spans="8:21" ht="3" customHeight="1" x14ac:dyDescent="0.35"/>
    <row r="104" spans="8:21" x14ac:dyDescent="0.35">
      <c r="P104" s="79"/>
    </row>
    <row r="105" spans="8:21" ht="3" customHeight="1" x14ac:dyDescent="0.35"/>
    <row r="107" spans="8:21" ht="3" customHeight="1" x14ac:dyDescent="0.35"/>
    <row r="490" spans="3:3" ht="13.15" x14ac:dyDescent="0.4">
      <c r="C490" s="80"/>
    </row>
  </sheetData>
  <pageMargins left="0.75" right="0.75" top="1" bottom="1" header="0.5" footer="0.5"/>
  <pageSetup paperSize="9" scale="73" fitToWidth="4" orientation="portrait" verticalDpi="1200" r:id="rId1"/>
  <headerFooter alignWithMargins="0"/>
  <colBreaks count="2" manualBreakCount="2">
    <brk id="12" max="1048575" man="1"/>
    <brk id="2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30857D06D0141B9BFBAB02BB314B5" ma:contentTypeVersion="16" ma:contentTypeDescription="Een nieuw document maken." ma:contentTypeScope="" ma:versionID="b3796ab5a66f4b44bc7f76410a60e3ff">
  <xsd:schema xmlns:xsd="http://www.w3.org/2001/XMLSchema" xmlns:xs="http://www.w3.org/2001/XMLSchema" xmlns:p="http://schemas.microsoft.com/office/2006/metadata/properties" xmlns:ns2="a6fe73d6-8917-4816-a00c-c0cad974e3fe" xmlns:ns3="7ea45fcb-ea5a-4fd0-a304-ba2b5b5a9268" targetNamespace="http://schemas.microsoft.com/office/2006/metadata/properties" ma:root="true" ma:fieldsID="52fcb2c64579fb5dc306c8d49c9476b8" ns2:_="" ns3:_="">
    <xsd:import namespace="a6fe73d6-8917-4816-a00c-c0cad974e3fe"/>
    <xsd:import namespace="7ea45fcb-ea5a-4fd0-a304-ba2b5b5a92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Windrichting" minOccurs="0"/>
                <xsd:element ref="ns2:Additionalinform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e73d6-8917-4816-a00c-c0cad974e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Windrichting" ma:index="15" nillable="true" ma:displayName="Windrichting" ma:format="Dropdown" ma:internalName="Windrichting">
      <xsd:simpleType>
        <xsd:restriction base="dms:Text">
          <xsd:maxLength value="255"/>
        </xsd:restriction>
      </xsd:simpleType>
    </xsd:element>
    <xsd:element name="Additionalinformation" ma:index="16" nillable="true" ma:displayName="Additional information " ma:format="Dropdown" ma:internalName="Additionalinformation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f368baf-70a1-4a54-b386-ff5a79ea0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45fcb-ea5a-4fd0-a304-ba2b5b5a92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35c9a3f-edcb-4d3c-8154-11b34523e7cc}" ma:internalName="TaxCatchAll" ma:showField="CatchAllData" ma:web="7ea45fcb-ea5a-4fd0-a304-ba2b5b5a92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itionalinformation xmlns="a6fe73d6-8917-4816-a00c-c0cad974e3fe" xsi:nil="true"/>
    <TaxCatchAll xmlns="7ea45fcb-ea5a-4fd0-a304-ba2b5b5a9268" xsi:nil="true"/>
    <Windrichting xmlns="a6fe73d6-8917-4816-a00c-c0cad974e3fe" xsi:nil="true"/>
    <lcf76f155ced4ddcb4097134ff3c332f xmlns="a6fe73d6-8917-4816-a00c-c0cad974e3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FC78F5-A461-47EF-B9E9-FE3CF61CE64F}"/>
</file>

<file path=customXml/itemProps2.xml><?xml version="1.0" encoding="utf-8"?>
<ds:datastoreItem xmlns:ds="http://schemas.openxmlformats.org/officeDocument/2006/customXml" ds:itemID="{FD6D000D-F8E2-449B-99C4-F988733E49DF}"/>
</file>

<file path=customXml/itemProps3.xml><?xml version="1.0" encoding="utf-8"?>
<ds:datastoreItem xmlns:ds="http://schemas.openxmlformats.org/officeDocument/2006/customXml" ds:itemID="{C3DE78FF-7248-4FD3-A209-B59452613B9B}"/>
</file>

<file path=docMetadata/LabelInfo.xml><?xml version="1.0" encoding="utf-8"?>
<clbl:labelList xmlns:clbl="http://schemas.microsoft.com/office/2020/mipLabelMetadata">
  <clbl:label id="{5237ac88-813e-467d-90ba-6ce279e3edc8}" enabled="1" method="Standard" siteId="{27776982-d882-41b2-95ac-322f28d5a2c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</vt:lpstr>
      <vt:lpstr>dec!Print_Area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Masius, Mitchel</dc:creator>
  <cp:lastModifiedBy>Masius, Mitchel</cp:lastModifiedBy>
  <dcterms:created xsi:type="dcterms:W3CDTF">2023-01-11T14:14:49Z</dcterms:created>
  <dcterms:modified xsi:type="dcterms:W3CDTF">2023-01-11T14:15:46Z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0x010100C8D30857D06D0141B9BFBAB02BB314B5</vt:lpwstr>
  </property>
</Properties>
</file>