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3" r:id="rId1"/>
  </sheets>
  <externalReferences>
    <externalReference r:id="rId2"/>
  </externalReferences>
  <definedNames>
    <definedName name="_xlnm.Print_Area" localSheetId="0">Sheet2!$A$1:$X$108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3" l="1"/>
  <c r="H100" i="3"/>
  <c r="K100" i="3" s="1"/>
  <c r="E100" i="3"/>
  <c r="D100" i="3"/>
  <c r="I90" i="3"/>
  <c r="H90" i="3"/>
  <c r="K90" i="3" s="1"/>
  <c r="E90" i="3"/>
  <c r="D90" i="3"/>
  <c r="I82" i="3"/>
  <c r="H82" i="3"/>
  <c r="K82" i="3" s="1"/>
  <c r="E82" i="3"/>
  <c r="D82" i="3"/>
  <c r="I78" i="3"/>
  <c r="H78" i="3"/>
  <c r="J78" i="3" s="1"/>
  <c r="E78" i="3"/>
  <c r="D78" i="3"/>
  <c r="I64" i="3"/>
  <c r="H64" i="3"/>
  <c r="E64" i="3"/>
  <c r="D64" i="3"/>
  <c r="I56" i="3"/>
  <c r="H56" i="3"/>
  <c r="E56" i="3"/>
  <c r="D56" i="3"/>
  <c r="U54" i="3"/>
  <c r="T54" i="3"/>
  <c r="Q54" i="3"/>
  <c r="P54" i="3"/>
  <c r="I54" i="3"/>
  <c r="H54" i="3"/>
  <c r="E54" i="3"/>
  <c r="D54" i="3"/>
  <c r="U52" i="3"/>
  <c r="T52" i="3"/>
  <c r="Q52" i="3"/>
  <c r="P52" i="3"/>
  <c r="U50" i="3"/>
  <c r="T50" i="3"/>
  <c r="Q50" i="3"/>
  <c r="P50" i="3"/>
  <c r="U48" i="3"/>
  <c r="T48" i="3"/>
  <c r="Q48" i="3"/>
  <c r="P48" i="3"/>
  <c r="U46" i="3"/>
  <c r="T46" i="3"/>
  <c r="Q46" i="3"/>
  <c r="P46" i="3"/>
  <c r="U44" i="3"/>
  <c r="T44" i="3"/>
  <c r="Q44" i="3"/>
  <c r="P44" i="3"/>
  <c r="I44" i="3"/>
  <c r="H44" i="3"/>
  <c r="E44" i="3"/>
  <c r="D44" i="3"/>
  <c r="I38" i="3"/>
  <c r="H38" i="3"/>
  <c r="I36" i="3"/>
  <c r="H36" i="3"/>
  <c r="E36" i="3"/>
  <c r="D36" i="3"/>
  <c r="U34" i="3"/>
  <c r="T34" i="3"/>
  <c r="Q34" i="3"/>
  <c r="P34" i="3"/>
  <c r="S33" i="3"/>
  <c r="U32" i="3"/>
  <c r="T32" i="3"/>
  <c r="W32" i="3" s="1"/>
  <c r="Q32" i="3"/>
  <c r="P32" i="3"/>
  <c r="K32" i="3"/>
  <c r="K74" i="3" s="1"/>
  <c r="I32" i="3"/>
  <c r="I74" i="3" s="1"/>
  <c r="H32" i="3"/>
  <c r="H74" i="3" s="1"/>
  <c r="G32" i="3"/>
  <c r="G74" i="3" s="1"/>
  <c r="E32" i="3"/>
  <c r="E74" i="3" s="1"/>
  <c r="D32" i="3"/>
  <c r="D74" i="3" s="1"/>
  <c r="U30" i="3"/>
  <c r="T30" i="3"/>
  <c r="Q30" i="3"/>
  <c r="P30" i="3"/>
  <c r="U28" i="3"/>
  <c r="T28" i="3"/>
  <c r="Q28" i="3"/>
  <c r="P28" i="3"/>
  <c r="U26" i="3"/>
  <c r="T26" i="3"/>
  <c r="Q26" i="3"/>
  <c r="P26" i="3"/>
  <c r="U24" i="3"/>
  <c r="T24" i="3"/>
  <c r="Q24" i="3"/>
  <c r="P24" i="3"/>
  <c r="R24" i="3" s="1"/>
  <c r="I22" i="3"/>
  <c r="H22" i="3"/>
  <c r="E22" i="3"/>
  <c r="D22" i="3"/>
  <c r="U20" i="3"/>
  <c r="T20" i="3"/>
  <c r="Q20" i="3"/>
  <c r="P20" i="3"/>
  <c r="R20" i="3" s="1"/>
  <c r="I20" i="3"/>
  <c r="U38" i="3" s="1"/>
  <c r="H20" i="3"/>
  <c r="E20" i="3"/>
  <c r="Q38" i="3" s="1"/>
  <c r="D20" i="3"/>
  <c r="P38" i="3" s="1"/>
  <c r="I18" i="3"/>
  <c r="H18" i="3"/>
  <c r="E18" i="3"/>
  <c r="D18" i="3"/>
  <c r="S16" i="3"/>
  <c r="W16" i="3" s="1"/>
  <c r="Q16" i="3"/>
  <c r="U16" i="3" s="1"/>
  <c r="P16" i="3"/>
  <c r="T16" i="3" s="1"/>
  <c r="I16" i="3"/>
  <c r="I62" i="3" s="1"/>
  <c r="I66" i="3" s="1"/>
  <c r="H16" i="3"/>
  <c r="H50" i="3" s="1"/>
  <c r="E16" i="3"/>
  <c r="D16" i="3"/>
  <c r="D42" i="3" s="1"/>
  <c r="D12" i="3"/>
  <c r="E72" i="3" s="1"/>
  <c r="D46" i="3" l="1"/>
  <c r="S44" i="3"/>
  <c r="R54" i="3"/>
  <c r="F64" i="3"/>
  <c r="S34" i="3"/>
  <c r="G64" i="3"/>
  <c r="J20" i="3"/>
  <c r="S46" i="3"/>
  <c r="V20" i="3"/>
  <c r="W28" i="3"/>
  <c r="G100" i="3"/>
  <c r="P14" i="3"/>
  <c r="U14" i="3" s="1"/>
  <c r="F18" i="3"/>
  <c r="K20" i="3"/>
  <c r="G36" i="3"/>
  <c r="R50" i="3"/>
  <c r="G54" i="3"/>
  <c r="Q18" i="3"/>
  <c r="Q40" i="3" s="1"/>
  <c r="E12" i="3"/>
  <c r="T18" i="3"/>
  <c r="T40" i="3" s="1"/>
  <c r="S30" i="3"/>
  <c r="H12" i="3"/>
  <c r="U18" i="3"/>
  <c r="U40" i="3" s="1"/>
  <c r="S28" i="3"/>
  <c r="S38" i="3"/>
  <c r="F54" i="3"/>
  <c r="I12" i="3"/>
  <c r="R32" i="3"/>
  <c r="T38" i="3"/>
  <c r="W38" i="3" s="1"/>
  <c r="D72" i="3"/>
  <c r="G82" i="3"/>
  <c r="I42" i="3"/>
  <c r="I46" i="3" s="1"/>
  <c r="H72" i="3"/>
  <c r="D30" i="3"/>
  <c r="D50" i="3"/>
  <c r="D62" i="3"/>
  <c r="D66" i="3" s="1"/>
  <c r="I72" i="3"/>
  <c r="H80" i="3"/>
  <c r="H76" i="3" s="1"/>
  <c r="S26" i="3"/>
  <c r="E30" i="3"/>
  <c r="I80" i="3"/>
  <c r="I96" i="3" s="1"/>
  <c r="I98" i="3" s="1"/>
  <c r="I30" i="3"/>
  <c r="D34" i="3"/>
  <c r="I50" i="3"/>
  <c r="J50" i="3" s="1"/>
  <c r="E80" i="3"/>
  <c r="E88" i="3" s="1"/>
  <c r="E92" i="3" s="1"/>
  <c r="J82" i="3"/>
  <c r="K22" i="3"/>
  <c r="J90" i="3"/>
  <c r="W26" i="3"/>
  <c r="F36" i="3"/>
  <c r="S54" i="3"/>
  <c r="F20" i="3"/>
  <c r="R28" i="3"/>
  <c r="I34" i="3"/>
  <c r="R44" i="3"/>
  <c r="S48" i="3"/>
  <c r="G78" i="3"/>
  <c r="K16" i="3"/>
  <c r="W20" i="3"/>
  <c r="W24" i="3"/>
  <c r="V30" i="3"/>
  <c r="G44" i="3"/>
  <c r="G56" i="3"/>
  <c r="K78" i="3"/>
  <c r="G90" i="3"/>
  <c r="F22" i="3"/>
  <c r="R26" i="3"/>
  <c r="S52" i="3"/>
  <c r="J100" i="3"/>
  <c r="E76" i="3"/>
  <c r="H96" i="3"/>
  <c r="K64" i="3"/>
  <c r="J64" i="3"/>
  <c r="S24" i="3"/>
  <c r="R30" i="3"/>
  <c r="G22" i="3"/>
  <c r="V28" i="3"/>
  <c r="K36" i="3"/>
  <c r="J36" i="3"/>
  <c r="F44" i="3"/>
  <c r="K54" i="3"/>
  <c r="J54" i="3"/>
  <c r="P18" i="3"/>
  <c r="V26" i="3"/>
  <c r="R46" i="3"/>
  <c r="H62" i="3"/>
  <c r="F82" i="3"/>
  <c r="W34" i="3"/>
  <c r="V34" i="3"/>
  <c r="W52" i="3"/>
  <c r="V52" i="3"/>
  <c r="F56" i="3"/>
  <c r="W46" i="3"/>
  <c r="V46" i="3"/>
  <c r="S50" i="3"/>
  <c r="D80" i="3"/>
  <c r="K38" i="3"/>
  <c r="J38" i="3"/>
  <c r="W54" i="3"/>
  <c r="V54" i="3"/>
  <c r="E62" i="3"/>
  <c r="E66" i="3" s="1"/>
  <c r="E50" i="3"/>
  <c r="E42" i="3"/>
  <c r="E46" i="3" s="1"/>
  <c r="G46" i="3" s="1"/>
  <c r="E34" i="3"/>
  <c r="E38" i="3" s="1"/>
  <c r="F16" i="3"/>
  <c r="J18" i="3"/>
  <c r="V32" i="3"/>
  <c r="R48" i="3"/>
  <c r="F78" i="3"/>
  <c r="F90" i="3"/>
  <c r="G16" i="3"/>
  <c r="K18" i="3"/>
  <c r="R34" i="3"/>
  <c r="R38" i="3"/>
  <c r="W44" i="3"/>
  <c r="V44" i="3"/>
  <c r="R52" i="3"/>
  <c r="S20" i="3"/>
  <c r="W48" i="3"/>
  <c r="V48" i="3"/>
  <c r="F100" i="3"/>
  <c r="G20" i="3"/>
  <c r="V24" i="3"/>
  <c r="K44" i="3"/>
  <c r="J44" i="3"/>
  <c r="J16" i="3"/>
  <c r="J22" i="3"/>
  <c r="W30" i="3"/>
  <c r="G18" i="3"/>
  <c r="S32" i="3"/>
  <c r="H34" i="3"/>
  <c r="H42" i="3"/>
  <c r="W50" i="3"/>
  <c r="V50" i="3"/>
  <c r="K56" i="3"/>
  <c r="J56" i="3"/>
  <c r="H30" i="3"/>
  <c r="H84" i="3" l="1"/>
  <c r="H88" i="3"/>
  <c r="V18" i="3"/>
  <c r="W40" i="3"/>
  <c r="Q14" i="3"/>
  <c r="K50" i="3"/>
  <c r="G42" i="3"/>
  <c r="F34" i="3"/>
  <c r="D38" i="3"/>
  <c r="G38" i="3" s="1"/>
  <c r="G50" i="3"/>
  <c r="F42" i="3"/>
  <c r="T14" i="3"/>
  <c r="I76" i="3"/>
  <c r="J76" i="3" s="1"/>
  <c r="K80" i="3"/>
  <c r="F62" i="3"/>
  <c r="G66" i="3"/>
  <c r="I84" i="3"/>
  <c r="K84" i="3" s="1"/>
  <c r="E96" i="3"/>
  <c r="E98" i="3" s="1"/>
  <c r="J80" i="3"/>
  <c r="I88" i="3"/>
  <c r="I92" i="3" s="1"/>
  <c r="V38" i="3"/>
  <c r="E84" i="3"/>
  <c r="W18" i="3"/>
  <c r="F46" i="3"/>
  <c r="K34" i="3"/>
  <c r="J34" i="3"/>
  <c r="G80" i="3"/>
  <c r="D84" i="3"/>
  <c r="F80" i="3"/>
  <c r="D88" i="3"/>
  <c r="D76" i="3"/>
  <c r="D96" i="3"/>
  <c r="F66" i="3"/>
  <c r="R18" i="3"/>
  <c r="P40" i="3"/>
  <c r="S18" i="3"/>
  <c r="V40" i="3"/>
  <c r="K62" i="3"/>
  <c r="J62" i="3"/>
  <c r="H66" i="3"/>
  <c r="H92" i="3"/>
  <c r="K96" i="3"/>
  <c r="H98" i="3"/>
  <c r="J96" i="3"/>
  <c r="G62" i="3"/>
  <c r="F50" i="3"/>
  <c r="K42" i="3"/>
  <c r="J42" i="3"/>
  <c r="H46" i="3"/>
  <c r="G34" i="3"/>
  <c r="K76" i="3" l="1"/>
  <c r="J84" i="3"/>
  <c r="F38" i="3"/>
  <c r="J88" i="3"/>
  <c r="K88" i="3"/>
  <c r="G84" i="3"/>
  <c r="F84" i="3"/>
  <c r="K46" i="3"/>
  <c r="J46" i="3"/>
  <c r="G76" i="3"/>
  <c r="F76" i="3"/>
  <c r="G88" i="3"/>
  <c r="D92" i="3"/>
  <c r="F88" i="3"/>
  <c r="S40" i="3"/>
  <c r="R40" i="3"/>
  <c r="K92" i="3"/>
  <c r="J92" i="3"/>
  <c r="K66" i="3"/>
  <c r="J66" i="3"/>
  <c r="G96" i="3"/>
  <c r="D98" i="3"/>
  <c r="F96" i="3"/>
  <c r="K98" i="3"/>
  <c r="J98" i="3"/>
  <c r="G92" i="3" l="1"/>
  <c r="F92" i="3"/>
  <c r="G98" i="3"/>
  <c r="F98" i="3"/>
</calcChain>
</file>

<file path=xl/sharedStrings.xml><?xml version="1.0" encoding="utf-8"?>
<sst xmlns="http://schemas.openxmlformats.org/spreadsheetml/2006/main" count="110" uniqueCount="63">
  <si>
    <t>Amsterdam</t>
  </si>
  <si>
    <t>Airport Schiphol</t>
  </si>
  <si>
    <t>Traffic Analysis &amp; Forecasts</t>
  </si>
  <si>
    <t>(1)</t>
  </si>
  <si>
    <t>(2)</t>
  </si>
  <si>
    <t>General Aviation</t>
  </si>
  <si>
    <t>Transito</t>
  </si>
  <si>
    <t>Transfer passagiers</t>
  </si>
  <si>
    <t>O &amp; D</t>
  </si>
  <si>
    <t>Transfer</t>
  </si>
  <si>
    <t xml:space="preserve">        Verkeer en vervoer per maand</t>
  </si>
  <si>
    <t>januari -</t>
  </si>
  <si>
    <t>Verkeer &amp; Vervoer</t>
  </si>
  <si>
    <t>vergeleken</t>
  </si>
  <si>
    <t>Vracht</t>
  </si>
  <si>
    <t>met 2017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</si>
  <si>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</si>
  <si>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</si>
  <si>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</si>
  <si>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</si>
  <si>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</si>
  <si>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</si>
  <si>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</si>
  <si>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</si>
  <si>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</si>
  <si>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</si>
  <si>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</si>
  <si>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</si>
  <si>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</si>
  <si>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Lijndienst</t>
  </si>
  <si>
    <t>Niet lijndienst</t>
  </si>
  <si>
    <t>Uitgaand</t>
  </si>
  <si>
    <t>Europa</t>
  </si>
  <si>
    <t>Intercontinentaal</t>
  </si>
  <si>
    <t>Nachtvluchten</t>
  </si>
  <si>
    <t>Vracht vluchten</t>
  </si>
  <si>
    <t>Definities</t>
  </si>
  <si>
    <t>Een start of landing van een vliegtuig in lijndienst of niet-lijndienst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</si>
  <si>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</si>
  <si>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</si>
  <si>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</si>
  <si>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</si>
  <si>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</si>
  <si>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</si>
  <si>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</si>
  <si>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</si>
  <si>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</si>
  <si>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</si>
  <si>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</si>
  <si>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</si>
  <si>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</si>
  <si>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</si>
  <si>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</si>
  <si>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</si>
  <si>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</si>
  <si>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</si>
  <si>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</si>
  <si>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</si>
  <si>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</si>
  <si>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</si>
  <si>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Goederen die de luchthaven verlaten in hetzelfde vliegtuig als degene</t>
  </si>
  <si>
    <t>waarmee ze aankwamen (transito-vracht), worden niet meegeteld.</t>
  </si>
  <si>
    <t>(*)  excl.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</si>
</sst>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_-* #,##0\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4"/>
      <name val="Schiphol Frutiger"/>
      <family val="2"/>
    </font>
    <font>
      <b/>
      <sz val="14"/>
      <name val="Arial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b/>
      <sz val="10"/>
      <color indexed="10"/>
      <name val="Arial"/>
      <family val="2"/>
    </font>
    <font>
      <sz val="10"/>
      <name val="Schiphol Frutiger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3" borderId="0" xfId="0" applyFont="1" applyFill="1"/>
    <xf numFmtId="0" fontId="4" fillId="3" borderId="0" xfId="0" applyFont="1" applyFill="1"/>
    <xf numFmtId="0" fontId="2" fillId="4" borderId="0" xfId="0" applyFont="1" applyFill="1"/>
    <xf numFmtId="0" fontId="10" fillId="4" borderId="0" xfId="0" applyFont="1" applyFill="1"/>
    <xf numFmtId="0" fontId="2" fillId="4" borderId="0" xfId="0" applyFont="1" applyFill="1" applyAlignment="1">
      <alignment horizontal="center"/>
    </xf>
    <xf numFmtId="0" fontId="5" fillId="4" borderId="0" xfId="0" quotePrefix="1" applyFont="1" applyFill="1"/>
    <xf numFmtId="0" fontId="6" fillId="4" borderId="0" xfId="0" quotePrefix="1" applyFont="1" applyFill="1"/>
    <xf numFmtId="0" fontId="7" fillId="4" borderId="0" xfId="0" applyFont="1" applyFill="1"/>
    <xf numFmtId="0" fontId="8" fillId="4" borderId="0" xfId="0" applyFont="1" applyFill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8" fillId="4" borderId="1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8" fillId="4" borderId="4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5" xfId="0" applyFont="1" applyFill="1" applyBorder="1"/>
    <xf numFmtId="0" fontId="8" fillId="4" borderId="0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8" fillId="4" borderId="4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1" xfId="0" applyFont="1" applyFill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/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10" xfId="0" applyFont="1" applyFill="1" applyBorder="1"/>
    <xf numFmtId="3" fontId="2" fillId="4" borderId="0" xfId="0" applyNumberFormat="1" applyFont="1" applyFill="1" applyBorder="1"/>
    <xf numFmtId="164" fontId="9" fillId="4" borderId="0" xfId="1" applyNumberFormat="1" applyFont="1" applyFill="1" applyBorder="1" applyAlignment="1">
      <alignment horizontal="right"/>
    </xf>
    <xf numFmtId="165" fontId="9" fillId="4" borderId="5" xfId="0" applyNumberFormat="1" applyFont="1" applyFill="1" applyBorder="1"/>
    <xf numFmtId="3" fontId="2" fillId="4" borderId="4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8" fillId="4" borderId="10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3" fontId="2" fillId="4" borderId="2" xfId="0" applyNumberFormat="1" applyFont="1" applyFill="1" applyBorder="1"/>
    <xf numFmtId="164" fontId="9" fillId="4" borderId="2" xfId="1" applyNumberFormat="1" applyFont="1" applyFill="1" applyBorder="1" applyAlignment="1">
      <alignment horizontal="right"/>
    </xf>
    <xf numFmtId="165" fontId="9" fillId="4" borderId="3" xfId="0" applyNumberFormat="1" applyFont="1" applyFill="1" applyBorder="1"/>
    <xf numFmtId="3" fontId="2" fillId="4" borderId="1" xfId="0" applyNumberFormat="1" applyFont="1" applyFill="1" applyBorder="1"/>
    <xf numFmtId="0" fontId="2" fillId="4" borderId="11" xfId="0" applyFont="1" applyFill="1" applyBorder="1"/>
    <xf numFmtId="3" fontId="2" fillId="4" borderId="6" xfId="0" applyNumberFormat="1" applyFont="1" applyFill="1" applyBorder="1"/>
    <xf numFmtId="3" fontId="2" fillId="4" borderId="7" xfId="0" applyNumberFormat="1" applyFont="1" applyFill="1" applyBorder="1"/>
    <xf numFmtId="164" fontId="9" fillId="4" borderId="7" xfId="1" applyNumberFormat="1" applyFont="1" applyFill="1" applyBorder="1" applyAlignment="1">
      <alignment horizontal="right"/>
    </xf>
    <xf numFmtId="165" fontId="9" fillId="4" borderId="8" xfId="0" applyNumberFormat="1" applyFont="1" applyFill="1" applyBorder="1"/>
    <xf numFmtId="3" fontId="2" fillId="4" borderId="0" xfId="0" applyNumberFormat="1" applyFont="1" applyFill="1"/>
    <xf numFmtId="165" fontId="9" fillId="4" borderId="0" xfId="0" applyNumberFormat="1" applyFont="1" applyFill="1" applyBorder="1"/>
    <xf numFmtId="164" fontId="11" fillId="4" borderId="0" xfId="1" applyNumberFormat="1" applyFont="1" applyFill="1" applyBorder="1" applyAlignment="1">
      <alignment horizontal="right"/>
    </xf>
    <xf numFmtId="165" fontId="11" fillId="4" borderId="0" xfId="0" applyNumberFormat="1" applyFont="1" applyFill="1" applyBorder="1"/>
    <xf numFmtId="3" fontId="8" fillId="4" borderId="1" xfId="0" applyNumberFormat="1" applyFont="1" applyFill="1" applyBorder="1"/>
    <xf numFmtId="3" fontId="8" fillId="4" borderId="2" xfId="0" applyNumberFormat="1" applyFont="1" applyFill="1" applyBorder="1"/>
    <xf numFmtId="3" fontId="8" fillId="4" borderId="1" xfId="0" applyNumberFormat="1" applyFont="1" applyFill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3" fontId="8" fillId="4" borderId="4" xfId="0" applyNumberFormat="1" applyFont="1" applyFill="1" applyBorder="1"/>
    <xf numFmtId="3" fontId="8" fillId="4" borderId="0" xfId="0" applyNumberFormat="1" applyFont="1" applyFill="1" applyBorder="1"/>
    <xf numFmtId="3" fontId="8" fillId="4" borderId="4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1" fontId="8" fillId="4" borderId="4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11</xdr:col>
      <xdr:colOff>19050</xdr:colOff>
      <xdr:row>5</xdr:row>
      <xdr:rowOff>95250</xdr:rowOff>
    </xdr:to>
    <xdr:pic>
      <xdr:nvPicPr>
        <xdr:cNvPr id="4" name="Picture 7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6927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638175</xdr:colOff>
      <xdr:row>0</xdr:row>
      <xdr:rowOff>114300</xdr:rowOff>
    </xdr:from>
    <xdr:to>
      <xdr:col>22</xdr:col>
      <xdr:colOff>561975</xdr:colOff>
      <xdr:row>5</xdr:row>
      <xdr:rowOff>95250</xdr:rowOff>
    </xdr:to>
    <xdr:pic>
      <xdr:nvPicPr>
        <xdr:cNvPr id="5" name="Picture 8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1273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101</xdr:row>
      <xdr:rowOff>38100</xdr:rowOff>
    </xdr:from>
    <xdr:to>
      <xdr:col>10</xdr:col>
      <xdr:colOff>476250</xdr:colOff>
      <xdr:row>107</xdr:row>
      <xdr:rowOff>0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916775" y="11315700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514350</xdr:colOff>
      <xdr:row>101</xdr:row>
      <xdr:rowOff>85725</xdr:rowOff>
    </xdr:from>
    <xdr:to>
      <xdr:col>22</xdr:col>
      <xdr:colOff>419100</xdr:colOff>
      <xdr:row>107</xdr:row>
      <xdr:rowOff>57150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55775" y="11363325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10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11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101</xdr:row>
      <xdr:rowOff>66675</xdr:rowOff>
    </xdr:from>
    <xdr:to>
      <xdr:col>10</xdr:col>
      <xdr:colOff>561975</xdr:colOff>
      <xdr:row>107</xdr:row>
      <xdr:rowOff>38100</xdr:rowOff>
    </xdr:to>
    <xdr:pic>
      <xdr:nvPicPr>
        <xdr:cNvPr id="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05400" y="11344275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600075</xdr:colOff>
      <xdr:row>101</xdr:row>
      <xdr:rowOff>0</xdr:rowOff>
    </xdr:from>
    <xdr:to>
      <xdr:col>22</xdr:col>
      <xdr:colOff>523875</xdr:colOff>
      <xdr:row>106</xdr:row>
      <xdr:rowOff>133350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01550" y="11277600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18/internet_mnd_2018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nden"/>
      <sheetName val="QV data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>
        <row r="1">
          <cell r="J1" t="str">
            <v>oktober</v>
          </cell>
        </row>
      </sheetData>
      <sheetData sheetId="1">
        <row r="2">
          <cell r="B2">
            <v>35663</v>
          </cell>
          <cell r="C2">
            <v>33399</v>
          </cell>
          <cell r="D2">
            <v>39436</v>
          </cell>
          <cell r="E2">
            <v>41873</v>
          </cell>
          <cell r="F2">
            <v>45418</v>
          </cell>
          <cell r="G2">
            <v>44011</v>
          </cell>
          <cell r="H2">
            <v>46496</v>
          </cell>
          <cell r="I2">
            <v>46862</v>
          </cell>
          <cell r="J2">
            <v>44274</v>
          </cell>
          <cell r="K2">
            <v>44849</v>
          </cell>
          <cell r="N2">
            <v>37113</v>
          </cell>
          <cell r="O2">
            <v>35069</v>
          </cell>
          <cell r="P2">
            <v>40059</v>
          </cell>
          <cell r="Q2">
            <v>41861</v>
          </cell>
          <cell r="R2">
            <v>44742</v>
          </cell>
          <cell r="S2">
            <v>43499</v>
          </cell>
          <cell r="T2">
            <v>45550</v>
          </cell>
          <cell r="U2">
            <v>45713</v>
          </cell>
          <cell r="V2">
            <v>44199</v>
          </cell>
          <cell r="W2">
            <v>45100</v>
          </cell>
        </row>
        <row r="3">
          <cell r="B3">
            <v>4571846</v>
          </cell>
          <cell r="C3">
            <v>4334892</v>
          </cell>
          <cell r="D3">
            <v>5170386</v>
          </cell>
          <cell r="E3">
            <v>5845852</v>
          </cell>
          <cell r="F3">
            <v>6215960</v>
          </cell>
          <cell r="G3">
            <v>6153674</v>
          </cell>
          <cell r="H3">
            <v>6739110</v>
          </cell>
          <cell r="I3">
            <v>6797341</v>
          </cell>
          <cell r="J3">
            <v>6268116</v>
          </cell>
          <cell r="K3">
            <v>6251204</v>
          </cell>
          <cell r="N3">
            <v>4919097</v>
          </cell>
          <cell r="O3">
            <v>4750358</v>
          </cell>
          <cell r="P3">
            <v>5567970</v>
          </cell>
          <cell r="Q3">
            <v>6023935</v>
          </cell>
          <cell r="R3">
            <v>6400276</v>
          </cell>
          <cell r="S3">
            <v>6385737</v>
          </cell>
          <cell r="T3">
            <v>6772947</v>
          </cell>
          <cell r="U3">
            <v>6844251</v>
          </cell>
          <cell r="V3">
            <v>6403948</v>
          </cell>
          <cell r="W3">
            <v>6409923</v>
          </cell>
        </row>
        <row r="4">
          <cell r="B4">
            <v>135727.9601</v>
          </cell>
          <cell r="C4">
            <v>131768.37119999999</v>
          </cell>
          <cell r="D4">
            <v>153912.14199999999</v>
          </cell>
          <cell r="E4">
            <v>146651.8861</v>
          </cell>
          <cell r="F4">
            <v>151840.6949</v>
          </cell>
          <cell r="G4">
            <v>149120.5159</v>
          </cell>
          <cell r="H4">
            <v>149141.625</v>
          </cell>
          <cell r="I4">
            <v>146931.72750000001</v>
          </cell>
          <cell r="J4">
            <v>150448.00580000001</v>
          </cell>
          <cell r="K4">
            <v>155574.91010000001</v>
          </cell>
          <cell r="N4">
            <v>134964.4001</v>
          </cell>
          <cell r="O4">
            <v>133931.38649999999</v>
          </cell>
          <cell r="P4">
            <v>148965.56560000003</v>
          </cell>
          <cell r="Q4">
            <v>139678.15707999998</v>
          </cell>
          <cell r="R4">
            <v>144687.82500000001</v>
          </cell>
          <cell r="S4">
            <v>143589.34599999999</v>
          </cell>
          <cell r="T4">
            <v>144359.44500000001</v>
          </cell>
          <cell r="U4">
            <v>146536.98800000001</v>
          </cell>
          <cell r="V4">
            <v>145594.837</v>
          </cell>
          <cell r="W4">
            <v>153063.91700000002</v>
          </cell>
        </row>
        <row r="5">
          <cell r="B5">
            <v>2450.4349999999999</v>
          </cell>
          <cell r="C5">
            <v>2015.963</v>
          </cell>
          <cell r="D5">
            <v>2393.636</v>
          </cell>
          <cell r="E5">
            <v>2160.9630000000002</v>
          </cell>
          <cell r="F5">
            <v>2185.1330000000003</v>
          </cell>
          <cell r="G5">
            <v>2184.7379999999998</v>
          </cell>
          <cell r="H5">
            <v>2195.8969999999999</v>
          </cell>
          <cell r="I5">
            <v>1837.346</v>
          </cell>
          <cell r="J5">
            <v>1732.8790000000001</v>
          </cell>
          <cell r="K5">
            <v>2022.4170000000001</v>
          </cell>
          <cell r="N5">
            <v>2031.0060000000001</v>
          </cell>
          <cell r="O5">
            <v>1586.452</v>
          </cell>
          <cell r="P5">
            <v>1962.3700000000001</v>
          </cell>
          <cell r="Q5">
            <v>1803.981</v>
          </cell>
          <cell r="R5">
            <v>1643.25</v>
          </cell>
          <cell r="S5">
            <v>1658.154</v>
          </cell>
          <cell r="T5">
            <v>1642.404</v>
          </cell>
          <cell r="U5">
            <v>1673.558</v>
          </cell>
          <cell r="V5">
            <v>1658.056</v>
          </cell>
          <cell r="W5">
            <v>1830.712</v>
          </cell>
        </row>
        <row r="6">
          <cell r="B6">
            <v>34713</v>
          </cell>
          <cell r="C6">
            <v>32521</v>
          </cell>
          <cell r="D6">
            <v>38436</v>
          </cell>
          <cell r="E6">
            <v>40341</v>
          </cell>
          <cell r="F6">
            <v>43324</v>
          </cell>
          <cell r="G6">
            <v>41994</v>
          </cell>
          <cell r="H6">
            <v>43397</v>
          </cell>
          <cell r="I6">
            <v>43577</v>
          </cell>
          <cell r="J6">
            <v>41893</v>
          </cell>
          <cell r="K6">
            <v>42844</v>
          </cell>
          <cell r="N6">
            <v>36221</v>
          </cell>
          <cell r="O6">
            <v>34269</v>
          </cell>
          <cell r="P6">
            <v>39154</v>
          </cell>
          <cell r="Q6">
            <v>40487</v>
          </cell>
          <cell r="R6">
            <v>42717</v>
          </cell>
          <cell r="S6">
            <v>41649</v>
          </cell>
          <cell r="T6">
            <v>43317</v>
          </cell>
          <cell r="U6">
            <v>43366</v>
          </cell>
          <cell r="V6">
            <v>42252</v>
          </cell>
          <cell r="W6">
            <v>43390</v>
          </cell>
        </row>
        <row r="7">
          <cell r="B7">
            <v>950</v>
          </cell>
          <cell r="C7">
            <v>878</v>
          </cell>
          <cell r="D7">
            <v>1000</v>
          </cell>
          <cell r="E7">
            <v>1532</v>
          </cell>
          <cell r="F7">
            <v>2094</v>
          </cell>
          <cell r="G7">
            <v>2017</v>
          </cell>
          <cell r="H7">
            <v>3099</v>
          </cell>
          <cell r="I7">
            <v>3285</v>
          </cell>
          <cell r="J7">
            <v>2381</v>
          </cell>
          <cell r="K7">
            <v>2005</v>
          </cell>
          <cell r="N7">
            <v>892</v>
          </cell>
          <cell r="O7">
            <v>800</v>
          </cell>
          <cell r="P7">
            <v>905</v>
          </cell>
          <cell r="Q7">
            <v>1374</v>
          </cell>
          <cell r="R7">
            <v>2025</v>
          </cell>
          <cell r="S7">
            <v>1850</v>
          </cell>
          <cell r="T7">
            <v>2233</v>
          </cell>
          <cell r="U7">
            <v>2347</v>
          </cell>
          <cell r="V7">
            <v>1947</v>
          </cell>
          <cell r="W7">
            <v>1710</v>
          </cell>
        </row>
        <row r="8">
          <cell r="B8">
            <v>28471</v>
          </cell>
          <cell r="C8">
            <v>26928</v>
          </cell>
          <cell r="D8">
            <v>31961</v>
          </cell>
          <cell r="E8">
            <v>34145</v>
          </cell>
          <cell r="F8">
            <v>37506</v>
          </cell>
          <cell r="G8">
            <v>36223</v>
          </cell>
          <cell r="H8">
            <v>38141</v>
          </cell>
          <cell r="I8">
            <v>38511</v>
          </cell>
          <cell r="J8">
            <v>36335</v>
          </cell>
          <cell r="K8">
            <v>36771</v>
          </cell>
          <cell r="N8">
            <v>29744</v>
          </cell>
          <cell r="O8">
            <v>28365</v>
          </cell>
          <cell r="P8">
            <v>32469</v>
          </cell>
          <cell r="Q8">
            <v>34088</v>
          </cell>
          <cell r="R8">
            <v>36719</v>
          </cell>
          <cell r="S8">
            <v>35596</v>
          </cell>
          <cell r="T8">
            <v>37168</v>
          </cell>
          <cell r="U8">
            <v>37261</v>
          </cell>
          <cell r="V8">
            <v>36279</v>
          </cell>
          <cell r="W8">
            <v>37010</v>
          </cell>
        </row>
        <row r="10">
          <cell r="B10">
            <v>1274</v>
          </cell>
          <cell r="C10">
            <v>1216</v>
          </cell>
          <cell r="D10">
            <v>1386</v>
          </cell>
          <cell r="E10">
            <v>1601</v>
          </cell>
          <cell r="F10">
            <v>1921</v>
          </cell>
          <cell r="G10">
            <v>1872</v>
          </cell>
          <cell r="H10">
            <v>2537</v>
          </cell>
          <cell r="I10">
            <v>2609</v>
          </cell>
          <cell r="J10">
            <v>2241</v>
          </cell>
          <cell r="K10">
            <v>1987</v>
          </cell>
          <cell r="N10">
            <v>1089</v>
          </cell>
          <cell r="O10">
            <v>1047</v>
          </cell>
          <cell r="P10">
            <v>1241</v>
          </cell>
          <cell r="Q10">
            <v>1484</v>
          </cell>
          <cell r="R10">
            <v>2136</v>
          </cell>
          <cell r="S10">
            <v>2038</v>
          </cell>
          <cell r="T10">
            <v>2437</v>
          </cell>
          <cell r="U10">
            <v>2442</v>
          </cell>
          <cell r="V10">
            <v>2024</v>
          </cell>
          <cell r="W10">
            <v>1861</v>
          </cell>
        </row>
        <row r="11">
          <cell r="B11">
            <v>1467</v>
          </cell>
          <cell r="C11">
            <v>1371</v>
          </cell>
          <cell r="D11">
            <v>1582</v>
          </cell>
          <cell r="E11">
            <v>1492</v>
          </cell>
          <cell r="F11">
            <v>1535</v>
          </cell>
          <cell r="G11">
            <v>1507</v>
          </cell>
          <cell r="H11">
            <v>1523</v>
          </cell>
          <cell r="I11">
            <v>1517</v>
          </cell>
          <cell r="J11">
            <v>1549</v>
          </cell>
          <cell r="K11">
            <v>1567</v>
          </cell>
          <cell r="N11">
            <v>1361</v>
          </cell>
          <cell r="O11">
            <v>1322</v>
          </cell>
          <cell r="P11">
            <v>1411</v>
          </cell>
          <cell r="Q11">
            <v>1289</v>
          </cell>
          <cell r="R11">
            <v>1387</v>
          </cell>
          <cell r="S11">
            <v>1339</v>
          </cell>
          <cell r="T11">
            <v>1316</v>
          </cell>
          <cell r="U11">
            <v>1326</v>
          </cell>
          <cell r="V11">
            <v>1354</v>
          </cell>
          <cell r="W11">
            <v>1400</v>
          </cell>
        </row>
        <row r="12">
          <cell r="B12">
            <v>1084</v>
          </cell>
          <cell r="C12">
            <v>1273</v>
          </cell>
          <cell r="D12">
            <v>1551</v>
          </cell>
          <cell r="E12">
            <v>1541</v>
          </cell>
          <cell r="F12">
            <v>1694</v>
          </cell>
          <cell r="G12">
            <v>1601</v>
          </cell>
          <cell r="H12">
            <v>1539</v>
          </cell>
          <cell r="I12">
            <v>1377</v>
          </cell>
          <cell r="J12">
            <v>1581</v>
          </cell>
          <cell r="K12">
            <v>1553</v>
          </cell>
          <cell r="N12">
            <v>1257</v>
          </cell>
          <cell r="O12">
            <v>1340</v>
          </cell>
          <cell r="P12">
            <v>1616</v>
          </cell>
          <cell r="Q12">
            <v>1488</v>
          </cell>
          <cell r="R12">
            <v>1657</v>
          </cell>
          <cell r="S12">
            <v>1779</v>
          </cell>
          <cell r="T12">
            <v>1724</v>
          </cell>
          <cell r="U12">
            <v>1382</v>
          </cell>
          <cell r="V12">
            <v>1587</v>
          </cell>
          <cell r="W12">
            <v>1609</v>
          </cell>
        </row>
        <row r="14">
          <cell r="B14">
            <v>12319</v>
          </cell>
          <cell r="C14">
            <v>10620</v>
          </cell>
          <cell r="D14">
            <v>9162</v>
          </cell>
          <cell r="E14">
            <v>8627</v>
          </cell>
          <cell r="F14">
            <v>8009</v>
          </cell>
          <cell r="G14">
            <v>8899</v>
          </cell>
          <cell r="H14">
            <v>9836</v>
          </cell>
          <cell r="I14">
            <v>8737</v>
          </cell>
          <cell r="J14">
            <v>9012</v>
          </cell>
          <cell r="K14">
            <v>8296</v>
          </cell>
          <cell r="N14">
            <v>10108</v>
          </cell>
          <cell r="O14">
            <v>8552</v>
          </cell>
          <cell r="P14">
            <v>8514</v>
          </cell>
          <cell r="Q14">
            <v>7020</v>
          </cell>
          <cell r="R14">
            <v>6330</v>
          </cell>
          <cell r="S14">
            <v>8344</v>
          </cell>
          <cell r="T14">
            <v>7943</v>
          </cell>
          <cell r="U14">
            <v>7583</v>
          </cell>
          <cell r="V14">
            <v>7008</v>
          </cell>
          <cell r="W14">
            <v>7633</v>
          </cell>
        </row>
        <row r="16">
          <cell r="B16">
            <v>4468880</v>
          </cell>
          <cell r="C16">
            <v>4233843</v>
          </cell>
          <cell r="D16">
            <v>5061091</v>
          </cell>
          <cell r="E16">
            <v>5647096</v>
          </cell>
          <cell r="F16">
            <v>5903573</v>
          </cell>
          <cell r="G16">
            <v>5848966</v>
          </cell>
          <cell r="H16">
            <v>6255342</v>
          </cell>
          <cell r="I16">
            <v>6256310</v>
          </cell>
          <cell r="J16">
            <v>5905734</v>
          </cell>
          <cell r="K16">
            <v>5977298</v>
          </cell>
          <cell r="N16">
            <v>4825144</v>
          </cell>
          <cell r="O16">
            <v>4660688</v>
          </cell>
          <cell r="P16">
            <v>5470034</v>
          </cell>
          <cell r="Q16">
            <v>5847764</v>
          </cell>
          <cell r="R16">
            <v>6094242</v>
          </cell>
          <cell r="S16">
            <v>6106911</v>
          </cell>
          <cell r="T16">
            <v>6430343</v>
          </cell>
          <cell r="U16">
            <v>6462417</v>
          </cell>
          <cell r="V16">
            <v>6109799</v>
          </cell>
          <cell r="W16">
            <v>6185766</v>
          </cell>
        </row>
        <row r="18">
          <cell r="B18">
            <v>3060824</v>
          </cell>
          <cell r="C18">
            <v>3013325</v>
          </cell>
          <cell r="D18">
            <v>3625271</v>
          </cell>
          <cell r="E18">
            <v>4146176</v>
          </cell>
          <cell r="F18">
            <v>4502206</v>
          </cell>
          <cell r="G18">
            <v>4462101</v>
          </cell>
          <cell r="H18">
            <v>4863967</v>
          </cell>
          <cell r="I18">
            <v>4904314</v>
          </cell>
          <cell r="J18">
            <v>4528499</v>
          </cell>
          <cell r="K18">
            <v>4512232</v>
          </cell>
          <cell r="N18">
            <v>3322876</v>
          </cell>
          <cell r="O18">
            <v>3316805</v>
          </cell>
          <cell r="P18">
            <v>3886460</v>
          </cell>
          <cell r="Q18">
            <v>4247799</v>
          </cell>
          <cell r="R18">
            <v>4617220</v>
          </cell>
          <cell r="S18">
            <v>4552594</v>
          </cell>
          <cell r="T18">
            <v>4797829</v>
          </cell>
          <cell r="U18">
            <v>4820950</v>
          </cell>
          <cell r="V18">
            <v>4563606</v>
          </cell>
          <cell r="W18">
            <v>4562671</v>
          </cell>
        </row>
        <row r="21">
          <cell r="B21">
            <v>1875758</v>
          </cell>
          <cell r="C21">
            <v>1683722</v>
          </cell>
          <cell r="D21">
            <v>2009402</v>
          </cell>
          <cell r="E21">
            <v>2093290</v>
          </cell>
          <cell r="F21">
            <v>2173430</v>
          </cell>
          <cell r="G21">
            <v>2336728</v>
          </cell>
          <cell r="H21">
            <v>2389338</v>
          </cell>
          <cell r="I21">
            <v>2327708</v>
          </cell>
          <cell r="J21">
            <v>2262280</v>
          </cell>
          <cell r="K21">
            <v>2221942</v>
          </cell>
          <cell r="N21">
            <v>2011412</v>
          </cell>
          <cell r="O21">
            <v>1876294</v>
          </cell>
          <cell r="P21">
            <v>2158770</v>
          </cell>
          <cell r="Q21">
            <v>2098334</v>
          </cell>
          <cell r="R21">
            <v>2133484</v>
          </cell>
          <cell r="S21">
            <v>2296299</v>
          </cell>
          <cell r="T21">
            <v>2378928</v>
          </cell>
          <cell r="U21">
            <v>2339180</v>
          </cell>
          <cell r="V21">
            <v>2323878</v>
          </cell>
          <cell r="W21">
            <v>2269572</v>
          </cell>
        </row>
        <row r="22">
          <cell r="B22">
            <v>72549.549100000004</v>
          </cell>
          <cell r="C22">
            <v>67745.712200000024</v>
          </cell>
          <cell r="D22">
            <v>79097.019000000015</v>
          </cell>
          <cell r="E22">
            <v>75019.338099999994</v>
          </cell>
          <cell r="F22">
            <v>77915.941899999991</v>
          </cell>
          <cell r="G22">
            <v>75400.602900000013</v>
          </cell>
          <cell r="H22">
            <v>74964.932000000001</v>
          </cell>
          <cell r="I22">
            <v>74993.561499999996</v>
          </cell>
          <cell r="J22">
            <v>76724.265799999994</v>
          </cell>
          <cell r="K22">
            <v>80577.401100000003</v>
          </cell>
          <cell r="N22">
            <v>70733.962100000019</v>
          </cell>
          <cell r="O22">
            <v>70114.709900000002</v>
          </cell>
          <cell r="P22">
            <v>74859.402600000001</v>
          </cell>
          <cell r="Q22">
            <v>72210.505080000003</v>
          </cell>
          <cell r="R22">
            <v>73686.732000000004</v>
          </cell>
          <cell r="S22">
            <v>72258.991999999998</v>
          </cell>
          <cell r="T22">
            <v>72072.422999999995</v>
          </cell>
          <cell r="U22">
            <v>74119.214000000007</v>
          </cell>
          <cell r="V22">
            <v>74270.676999999996</v>
          </cell>
          <cell r="W22">
            <v>79120.187999999995</v>
          </cell>
        </row>
        <row r="23">
          <cell r="B23">
            <v>9712.0619999999999</v>
          </cell>
          <cell r="C23">
            <v>7261.201</v>
          </cell>
          <cell r="D23">
            <v>11371.659</v>
          </cell>
          <cell r="E23">
            <v>9892.4510000000009</v>
          </cell>
          <cell r="F23">
            <v>10865.23</v>
          </cell>
          <cell r="G23">
            <v>11217.067000000001</v>
          </cell>
          <cell r="H23">
            <v>11897.746000000001</v>
          </cell>
          <cell r="I23">
            <v>11380.026</v>
          </cell>
          <cell r="J23">
            <v>11814.313</v>
          </cell>
          <cell r="K23">
            <v>11192.338</v>
          </cell>
          <cell r="N23">
            <v>9645.26</v>
          </cell>
          <cell r="O23">
            <v>7179.6100000000006</v>
          </cell>
          <cell r="P23">
            <v>9111.0320000000011</v>
          </cell>
          <cell r="Q23">
            <v>9668.6939999999995</v>
          </cell>
          <cell r="R23">
            <v>9749.8050000000003</v>
          </cell>
          <cell r="S23">
            <v>10466.219000000001</v>
          </cell>
          <cell r="T23">
            <v>10871.955</v>
          </cell>
          <cell r="U23">
            <v>10355.482</v>
          </cell>
          <cell r="V23">
            <v>11363.03</v>
          </cell>
          <cell r="W23">
            <v>11420.376</v>
          </cell>
        </row>
        <row r="24">
          <cell r="B24">
            <v>11899.255999999999</v>
          </cell>
          <cell r="C24">
            <v>11833.841</v>
          </cell>
          <cell r="D24">
            <v>12689.23</v>
          </cell>
          <cell r="E24">
            <v>12112.717000000001</v>
          </cell>
          <cell r="F24">
            <v>11925.710000000001</v>
          </cell>
          <cell r="G24">
            <v>12278.148999999999</v>
          </cell>
          <cell r="H24">
            <v>12882.169</v>
          </cell>
          <cell r="I24">
            <v>11893.436</v>
          </cell>
          <cell r="J24">
            <v>12051.271000000001</v>
          </cell>
          <cell r="K24">
            <v>12485.266300000001</v>
          </cell>
          <cell r="N24">
            <v>9820.2309999999998</v>
          </cell>
          <cell r="O24">
            <v>10961.971</v>
          </cell>
          <cell r="P24">
            <v>12296.308000000001</v>
          </cell>
          <cell r="Q24">
            <v>10861.513580000001</v>
          </cell>
          <cell r="R24">
            <v>9984.8009999999995</v>
          </cell>
          <cell r="S24">
            <v>10843.117</v>
          </cell>
          <cell r="T24">
            <v>11007.317000000001</v>
          </cell>
          <cell r="U24">
            <v>11532.005000000001</v>
          </cell>
          <cell r="V24">
            <v>11111.902</v>
          </cell>
          <cell r="W24">
            <v>11206.197</v>
          </cell>
        </row>
        <row r="25">
          <cell r="B25">
            <v>9067.630000000001</v>
          </cell>
          <cell r="C25">
            <v>11770.356</v>
          </cell>
          <cell r="D25">
            <v>10114.370000000001</v>
          </cell>
          <cell r="E25">
            <v>10388.331</v>
          </cell>
          <cell r="F25">
            <v>9754.15</v>
          </cell>
          <cell r="G25">
            <v>8722.0679999999993</v>
          </cell>
          <cell r="H25">
            <v>9671.4060000000009</v>
          </cell>
          <cell r="I25">
            <v>10098.675000000001</v>
          </cell>
          <cell r="J25">
            <v>9977.6610000000001</v>
          </cell>
          <cell r="K25">
            <v>11114.107</v>
          </cell>
          <cell r="N25">
            <v>10520.880000000001</v>
          </cell>
          <cell r="O25">
            <v>12961.402</v>
          </cell>
          <cell r="P25">
            <v>10614.332</v>
          </cell>
          <cell r="Q25">
            <v>10744.245000000001</v>
          </cell>
          <cell r="R25">
            <v>10475.096</v>
          </cell>
          <cell r="S25">
            <v>9939.4989999999998</v>
          </cell>
          <cell r="T25">
            <v>9836.9390000000003</v>
          </cell>
          <cell r="U25">
            <v>10834.050000000001</v>
          </cell>
          <cell r="V25">
            <v>10584.93</v>
          </cell>
          <cell r="W25">
            <v>12079.266</v>
          </cell>
        </row>
        <row r="26">
          <cell r="B26">
            <v>10261.184100000002</v>
          </cell>
          <cell r="C26">
            <v>10530.556199999999</v>
          </cell>
          <cell r="D26">
            <v>10509.638000000001</v>
          </cell>
          <cell r="E26">
            <v>10098.6091</v>
          </cell>
          <cell r="F26">
            <v>10583.732900000005</v>
          </cell>
          <cell r="G26">
            <v>9475.8188999999984</v>
          </cell>
          <cell r="H26">
            <v>7362.5180000000009</v>
          </cell>
          <cell r="I26">
            <v>7210.7295000000004</v>
          </cell>
          <cell r="J26">
            <v>7511.0677999999998</v>
          </cell>
          <cell r="K26">
            <v>10209.329799999998</v>
          </cell>
          <cell r="N26">
            <v>9448.2481000000025</v>
          </cell>
          <cell r="O26">
            <v>10025.856899999999</v>
          </cell>
          <cell r="P26">
            <v>10440.524600000002</v>
          </cell>
          <cell r="Q26">
            <v>9776.3395</v>
          </cell>
          <cell r="R26">
            <v>10191.257</v>
          </cell>
          <cell r="S26">
            <v>8350.2829999999994</v>
          </cell>
          <cell r="T26">
            <v>7859.8209999999999</v>
          </cell>
          <cell r="U26">
            <v>9195.17</v>
          </cell>
          <cell r="V26">
            <v>9399.1149999999998</v>
          </cell>
          <cell r="W26">
            <v>9915.94</v>
          </cell>
        </row>
        <row r="27">
          <cell r="B27">
            <v>7427.451</v>
          </cell>
          <cell r="C27">
            <v>6499.9530000000004</v>
          </cell>
          <cell r="D27">
            <v>7795.8609999999999</v>
          </cell>
          <cell r="E27">
            <v>6948.3490000000002</v>
          </cell>
          <cell r="F27">
            <v>7688.7340000000004</v>
          </cell>
          <cell r="G27">
            <v>7196.9480000000003</v>
          </cell>
          <cell r="H27">
            <v>9446.987000000001</v>
          </cell>
          <cell r="I27">
            <v>9671.3369999999995</v>
          </cell>
          <cell r="J27">
            <v>9825.6710000000003</v>
          </cell>
          <cell r="K27">
            <v>8977.6039999999994</v>
          </cell>
          <cell r="N27">
            <v>7270.1760000000004</v>
          </cell>
          <cell r="O27">
            <v>7012.0320000000002</v>
          </cell>
          <cell r="P27">
            <v>7295.616</v>
          </cell>
          <cell r="Q27">
            <v>6962.3609999999999</v>
          </cell>
          <cell r="R27">
            <v>7050.1689999999999</v>
          </cell>
          <cell r="S27">
            <v>7075.393</v>
          </cell>
          <cell r="T27">
            <v>7412.9270000000006</v>
          </cell>
          <cell r="U27">
            <v>7487.1440000000002</v>
          </cell>
          <cell r="V27">
            <v>7392.7579999999998</v>
          </cell>
          <cell r="W27">
            <v>8046.2939999999999</v>
          </cell>
        </row>
        <row r="28">
          <cell r="B28">
            <v>24181.966</v>
          </cell>
          <cell r="C28">
            <v>19849.805</v>
          </cell>
          <cell r="D28">
            <v>26616.261000000002</v>
          </cell>
          <cell r="E28">
            <v>25578.881000000001</v>
          </cell>
          <cell r="F28">
            <v>27098.385000000002</v>
          </cell>
          <cell r="G28">
            <v>26510.552</v>
          </cell>
          <cell r="H28">
            <v>23704.106</v>
          </cell>
          <cell r="I28">
            <v>24739.358</v>
          </cell>
          <cell r="J28">
            <v>25544.281999999999</v>
          </cell>
          <cell r="K28">
            <v>26598.756000000001</v>
          </cell>
          <cell r="N28">
            <v>24029.167000000001</v>
          </cell>
          <cell r="O28">
            <v>21973.838</v>
          </cell>
          <cell r="P28">
            <v>25101.59</v>
          </cell>
          <cell r="Q28">
            <v>24197.351999999999</v>
          </cell>
          <cell r="R28">
            <v>26235.603999999999</v>
          </cell>
          <cell r="S28">
            <v>25584.481</v>
          </cell>
          <cell r="T28">
            <v>25083.464</v>
          </cell>
          <cell r="U28">
            <v>24715.363000000001</v>
          </cell>
          <cell r="V28">
            <v>24418.941999999999</v>
          </cell>
          <cell r="W28">
            <v>26452.115000000002</v>
          </cell>
        </row>
        <row r="30">
          <cell r="B30">
            <v>8878.4279999999999</v>
          </cell>
          <cell r="C30">
            <v>9073.8940000000002</v>
          </cell>
          <cell r="D30">
            <v>10678.778</v>
          </cell>
          <cell r="E30">
            <v>10726.432000000001</v>
          </cell>
          <cell r="F30">
            <v>10832.743</v>
          </cell>
          <cell r="G30">
            <v>11450.271000000001</v>
          </cell>
          <cell r="H30">
            <v>12581.521000000001</v>
          </cell>
          <cell r="I30">
            <v>10761.201999999999</v>
          </cell>
          <cell r="J30">
            <v>11154.969000000001</v>
          </cell>
          <cell r="K30">
            <v>9479.6579999999994</v>
          </cell>
          <cell r="N30">
            <v>9693.9750000000004</v>
          </cell>
          <cell r="O30">
            <v>8403.7296000000006</v>
          </cell>
          <cell r="P30">
            <v>10047.927</v>
          </cell>
          <cell r="Q30">
            <v>9384.719000000001</v>
          </cell>
          <cell r="R30">
            <v>10564.205</v>
          </cell>
          <cell r="S30">
            <v>11357.041999999999</v>
          </cell>
          <cell r="T30">
            <v>11540.84</v>
          </cell>
          <cell r="U30">
            <v>11004.464</v>
          </cell>
          <cell r="V30">
            <v>10831.902</v>
          </cell>
          <cell r="W30">
            <v>11101.275</v>
          </cell>
        </row>
        <row r="31">
          <cell r="B31">
            <v>11796.788</v>
          </cell>
          <cell r="C31">
            <v>12836.212</v>
          </cell>
          <cell r="D31">
            <v>14118.864</v>
          </cell>
          <cell r="E31">
            <v>14477.34</v>
          </cell>
          <cell r="F31">
            <v>15027.29</v>
          </cell>
          <cell r="G31">
            <v>14208.124</v>
          </cell>
          <cell r="H31">
            <v>14650.411</v>
          </cell>
          <cell r="I31">
            <v>13748.136</v>
          </cell>
          <cell r="J31">
            <v>14704.661</v>
          </cell>
          <cell r="K31">
            <v>15193.279</v>
          </cell>
          <cell r="N31">
            <v>10653.299000000001</v>
          </cell>
          <cell r="O31">
            <v>13130.743</v>
          </cell>
          <cell r="P31">
            <v>13317.027</v>
          </cell>
          <cell r="Q31">
            <v>12935.888000000001</v>
          </cell>
          <cell r="R31">
            <v>13902.79</v>
          </cell>
          <cell r="S31">
            <v>15115.665000000001</v>
          </cell>
          <cell r="T31">
            <v>14812.178</v>
          </cell>
          <cell r="U31">
            <v>15597.773000000001</v>
          </cell>
          <cell r="V31">
            <v>16154.806</v>
          </cell>
          <cell r="W31">
            <v>16070.75</v>
          </cell>
        </row>
        <row r="32">
          <cell r="B32">
            <v>5475.7669999999998</v>
          </cell>
          <cell r="C32">
            <v>4821.2460000000001</v>
          </cell>
          <cell r="D32">
            <v>5558.0340000000006</v>
          </cell>
          <cell r="E32">
            <v>6466.4580000000005</v>
          </cell>
          <cell r="F32">
            <v>6419.3420000000006</v>
          </cell>
          <cell r="G32">
            <v>6534.6220000000003</v>
          </cell>
          <cell r="H32">
            <v>6596.5349999999999</v>
          </cell>
          <cell r="I32">
            <v>6383.9740000000002</v>
          </cell>
          <cell r="J32">
            <v>6872.0630000000001</v>
          </cell>
          <cell r="K32">
            <v>7258.8620000000001</v>
          </cell>
          <cell r="N32">
            <v>6338.7380000000003</v>
          </cell>
          <cell r="O32">
            <v>6851.9130000000005</v>
          </cell>
          <cell r="P32">
            <v>7510.6180000000004</v>
          </cell>
          <cell r="Q32">
            <v>6573.83</v>
          </cell>
          <cell r="R32">
            <v>6878.92</v>
          </cell>
          <cell r="S32">
            <v>6290.7309999999998</v>
          </cell>
          <cell r="T32">
            <v>6746.9120000000003</v>
          </cell>
          <cell r="U32">
            <v>7250.1390000000001</v>
          </cell>
          <cell r="V32">
            <v>6284.8040000000001</v>
          </cell>
          <cell r="W32">
            <v>6825.8069999999998</v>
          </cell>
        </row>
        <row r="33">
          <cell r="B33">
            <v>3979.1460000000002</v>
          </cell>
          <cell r="C33">
            <v>3965.6019999999999</v>
          </cell>
          <cell r="D33">
            <v>4419.3150000000005</v>
          </cell>
          <cell r="E33">
            <v>4225.2749999999996</v>
          </cell>
          <cell r="F33">
            <v>4033.6220000000003</v>
          </cell>
          <cell r="G33">
            <v>4279.04</v>
          </cell>
          <cell r="H33">
            <v>4296.5640000000003</v>
          </cell>
          <cell r="I33">
            <v>4617.8050000000003</v>
          </cell>
          <cell r="J33">
            <v>4053.76</v>
          </cell>
          <cell r="K33">
            <v>4637.0680000000002</v>
          </cell>
          <cell r="N33">
            <v>4086.1640000000002</v>
          </cell>
          <cell r="O33">
            <v>4349.3850000000002</v>
          </cell>
          <cell r="P33">
            <v>4807.2640000000001</v>
          </cell>
          <cell r="Q33">
            <v>4528.942</v>
          </cell>
          <cell r="R33">
            <v>4575.7359999999999</v>
          </cell>
          <cell r="S33">
            <v>4326.9530000000004</v>
          </cell>
          <cell r="T33">
            <v>4549.7539999999999</v>
          </cell>
          <cell r="U33">
            <v>4505.2560000000003</v>
          </cell>
          <cell r="V33">
            <v>4176.3490000000002</v>
          </cell>
          <cell r="W33">
            <v>4433.3090000000002</v>
          </cell>
        </row>
        <row r="34">
          <cell r="B34">
            <v>9586.4230000000007</v>
          </cell>
          <cell r="C34">
            <v>10365.370000000001</v>
          </cell>
          <cell r="D34">
            <v>12037.541000000001</v>
          </cell>
          <cell r="E34">
            <v>10046.742</v>
          </cell>
          <cell r="F34">
            <v>10474.01</v>
          </cell>
          <cell r="G34">
            <v>9542.0210000000006</v>
          </cell>
          <cell r="H34">
            <v>10345.460000000001</v>
          </cell>
          <cell r="I34">
            <v>10226.855</v>
          </cell>
          <cell r="J34">
            <v>9689.7710000000006</v>
          </cell>
          <cell r="K34">
            <v>9975.4789999999994</v>
          </cell>
          <cell r="N34">
            <v>8460.5400000000009</v>
          </cell>
          <cell r="O34">
            <v>8525.5689999999995</v>
          </cell>
          <cell r="P34">
            <v>10290.581</v>
          </cell>
          <cell r="Q34">
            <v>9517.5930000000008</v>
          </cell>
          <cell r="R34">
            <v>9524.7219999999998</v>
          </cell>
          <cell r="S34">
            <v>8898.9950000000008</v>
          </cell>
          <cell r="T34">
            <v>9127.3970000000008</v>
          </cell>
          <cell r="U34">
            <v>8880.0439999999999</v>
          </cell>
          <cell r="V34">
            <v>9660.7690000000002</v>
          </cell>
          <cell r="W34">
            <v>9332.6509999999998</v>
          </cell>
        </row>
        <row r="35">
          <cell r="B35">
            <v>23461.859</v>
          </cell>
          <cell r="C35">
            <v>22960.334999999999</v>
          </cell>
          <cell r="D35">
            <v>28002.591</v>
          </cell>
          <cell r="E35">
            <v>25690.300999999999</v>
          </cell>
          <cell r="F35">
            <v>27137.745999999999</v>
          </cell>
          <cell r="G35">
            <v>27705.834999999999</v>
          </cell>
          <cell r="H35">
            <v>25706.202000000001</v>
          </cell>
          <cell r="I35">
            <v>26200.194</v>
          </cell>
          <cell r="J35">
            <v>27321.474000000002</v>
          </cell>
          <cell r="K35">
            <v>28453.163</v>
          </cell>
          <cell r="N35">
            <v>25006.714</v>
          </cell>
          <cell r="O35">
            <v>22465.985000000001</v>
          </cell>
          <cell r="P35">
            <v>27709.440999999999</v>
          </cell>
          <cell r="Q35">
            <v>24545.137999999999</v>
          </cell>
          <cell r="R35">
            <v>25554.720000000001</v>
          </cell>
          <cell r="S35">
            <v>25340.968000000001</v>
          </cell>
          <cell r="T35">
            <v>25509.940999999999</v>
          </cell>
          <cell r="U35">
            <v>25180.098000000002</v>
          </cell>
          <cell r="V35">
            <v>24215.53</v>
          </cell>
          <cell r="W35">
            <v>26179.937000000002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zoomScaleNormal="100" workbookViewId="0">
      <selection activeCell="AL8" sqref="AL8"/>
    </sheetView>
  </sheetViews>
  <sheetFormatPr defaultRowHeight="12.75" x14ac:dyDescent="0.2"/>
  <cols>
    <col min="1" max="1" width="4.7109375" style="5" customWidth="1"/>
    <col min="2" max="2" width="1.7109375" style="5" customWidth="1"/>
    <col min="3" max="3" width="22.7109375" style="5" customWidth="1"/>
    <col min="4" max="5" width="12.7109375" style="5" customWidth="1"/>
    <col min="6" max="6" width="3.7109375" style="7" customWidth="1"/>
    <col min="7" max="7" width="8.7109375" style="5" customWidth="1"/>
    <col min="8" max="9" width="12.7109375" style="5" customWidth="1"/>
    <col min="10" max="10" width="4" style="7" customWidth="1"/>
    <col min="11" max="11" width="9" style="5" customWidth="1"/>
    <col min="12" max="12" width="4.5703125" style="5" customWidth="1"/>
    <col min="13" max="13" width="4.7109375" style="5" customWidth="1"/>
    <col min="14" max="14" width="1.7109375" style="5" customWidth="1"/>
    <col min="15" max="15" width="22.7109375" style="5" customWidth="1"/>
    <col min="16" max="17" width="12.7109375" style="5" customWidth="1"/>
    <col min="18" max="18" width="3.7109375" style="5" customWidth="1"/>
    <col min="19" max="19" width="8.7109375" style="5" customWidth="1"/>
    <col min="20" max="21" width="12.7109375" style="5" customWidth="1"/>
    <col min="22" max="22" width="4" style="5" customWidth="1"/>
    <col min="23" max="23" width="9" style="5" customWidth="1"/>
    <col min="24" max="24" width="4.5703125" style="5" customWidth="1"/>
    <col min="25" max="16384" width="9.140625" style="5"/>
  </cols>
  <sheetData>
    <row r="1" spans="1:24" ht="10.3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 x14ac:dyDescent="0.4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7.75" customHeight="1" x14ac:dyDescent="0.4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.9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8" customHeight="1" x14ac:dyDescent="0.25">
      <c r="A6" s="3"/>
      <c r="B6" s="4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2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.75" x14ac:dyDescent="0.3">
      <c r="C7" s="6"/>
      <c r="D7" s="6"/>
      <c r="L7" s="8" t="s">
        <v>3</v>
      </c>
      <c r="R7" s="7"/>
      <c r="V7" s="7"/>
      <c r="X7" s="9" t="s">
        <v>4</v>
      </c>
    </row>
    <row r="8" spans="1:24" ht="35.25" x14ac:dyDescent="0.5">
      <c r="C8" s="10" t="s">
        <v>10</v>
      </c>
      <c r="O8" s="10" t="s">
        <v>10</v>
      </c>
      <c r="R8" s="7"/>
      <c r="V8" s="7"/>
    </row>
    <row r="9" spans="1:24" x14ac:dyDescent="0.2">
      <c r="C9" s="11"/>
      <c r="O9" s="11"/>
      <c r="R9" s="7"/>
      <c r="V9" s="7"/>
    </row>
    <row r="10" spans="1:24" x14ac:dyDescent="0.2">
      <c r="D10" s="12"/>
      <c r="E10" s="13"/>
      <c r="F10" s="14"/>
      <c r="G10" s="15"/>
      <c r="H10" s="16" t="s">
        <v>11</v>
      </c>
      <c r="I10" s="17" t="s">
        <v>11</v>
      </c>
      <c r="J10" s="14"/>
      <c r="K10" s="15"/>
      <c r="P10" s="18"/>
      <c r="Q10" s="18"/>
      <c r="R10" s="19"/>
      <c r="S10" s="18"/>
      <c r="T10" s="18"/>
      <c r="U10" s="18"/>
      <c r="V10" s="19"/>
      <c r="W10" s="18"/>
    </row>
    <row r="11" spans="1:24" ht="3" customHeight="1" x14ac:dyDescent="0.2">
      <c r="D11" s="20"/>
      <c r="E11" s="21"/>
      <c r="F11" s="22"/>
      <c r="G11" s="23"/>
      <c r="H11" s="24"/>
      <c r="I11" s="24"/>
      <c r="J11" s="22"/>
      <c r="K11" s="23"/>
      <c r="P11" s="25"/>
      <c r="Q11" s="26"/>
      <c r="R11" s="26"/>
      <c r="S11" s="27"/>
      <c r="T11" s="26"/>
      <c r="U11" s="26"/>
      <c r="V11" s="26"/>
      <c r="W11" s="27"/>
    </row>
    <row r="12" spans="1:24" x14ac:dyDescent="0.2">
      <c r="C12" s="11" t="s">
        <v>12</v>
      </c>
      <c r="D12" s="28" t="str">
        <f>[1]maanden!J1</f>
        <v>oktober</v>
      </c>
      <c r="E12" s="24" t="str">
        <f>+D12</f>
        <v>oktober</v>
      </c>
      <c r="F12" s="22"/>
      <c r="G12" s="29" t="s">
        <v>13</v>
      </c>
      <c r="H12" s="28" t="str">
        <f>+D12</f>
        <v>oktober</v>
      </c>
      <c r="I12" s="24" t="str">
        <f>+D12</f>
        <v>oktober</v>
      </c>
      <c r="J12" s="22"/>
      <c r="K12" s="29" t="s">
        <v>13</v>
      </c>
      <c r="O12" s="11" t="s">
        <v>14</v>
      </c>
      <c r="P12" s="20"/>
      <c r="Q12" s="21"/>
      <c r="R12" s="22"/>
      <c r="S12" s="23"/>
      <c r="T12" s="28" t="s">
        <v>11</v>
      </c>
      <c r="U12" s="24" t="s">
        <v>11</v>
      </c>
      <c r="V12" s="22"/>
      <c r="W12" s="23"/>
    </row>
    <row r="13" spans="1:24" ht="3" customHeight="1" x14ac:dyDescent="0.2">
      <c r="D13" s="28"/>
      <c r="E13" s="24"/>
      <c r="F13" s="22"/>
      <c r="G13" s="29"/>
      <c r="H13" s="28"/>
      <c r="I13" s="24"/>
      <c r="J13" s="22"/>
      <c r="K13" s="29"/>
      <c r="P13" s="20"/>
      <c r="Q13" s="21"/>
      <c r="R13" s="22"/>
      <c r="S13" s="23"/>
      <c r="T13" s="28"/>
      <c r="U13" s="24"/>
      <c r="V13" s="22"/>
      <c r="W13" s="23"/>
    </row>
    <row r="14" spans="1:24" x14ac:dyDescent="0.2">
      <c r="D14" s="28">
        <v>2018</v>
      </c>
      <c r="E14" s="24">
        <v>2017</v>
      </c>
      <c r="F14" s="22"/>
      <c r="G14" s="29" t="s">
        <v>15</v>
      </c>
      <c r="H14" s="34">
        <v>2018</v>
      </c>
      <c r="I14" s="35">
        <v>2017</v>
      </c>
      <c r="J14" s="36"/>
      <c r="K14" s="37" t="s">
        <v>15</v>
      </c>
      <c r="P14" s="28" t="str">
        <f>D12</f>
        <v>oktober</v>
      </c>
      <c r="Q14" s="24" t="str">
        <f>+P14</f>
        <v>oktober</v>
      </c>
      <c r="R14" s="22"/>
      <c r="S14" s="29" t="s">
        <v>13</v>
      </c>
      <c r="T14" s="28" t="str">
        <f>+P14</f>
        <v>oktober</v>
      </c>
      <c r="U14" s="24" t="str">
        <f>+P14</f>
        <v>oktober</v>
      </c>
      <c r="V14" s="22"/>
      <c r="W14" s="29" t="s">
        <v>13</v>
      </c>
    </row>
    <row r="15" spans="1:24" ht="3" customHeight="1" x14ac:dyDescent="0.2">
      <c r="C15" s="38"/>
      <c r="D15" s="39"/>
      <c r="E15" s="14"/>
      <c r="F15" s="14"/>
      <c r="G15" s="40"/>
      <c r="H15" s="41"/>
      <c r="I15" s="42"/>
      <c r="J15" s="42"/>
      <c r="K15" s="43"/>
      <c r="P15" s="28"/>
      <c r="Q15" s="24"/>
      <c r="R15" s="22"/>
      <c r="S15" s="29"/>
      <c r="T15" s="28"/>
      <c r="U15" s="24"/>
      <c r="V15" s="22"/>
      <c r="W15" s="29"/>
    </row>
    <row r="16" spans="1:24" x14ac:dyDescent="0.2">
      <c r="C16" s="44" t="s">
        <v>16</v>
      </c>
      <c r="D16" s="45">
        <f>'[1]QV data'!W2</f>
        <v>45100</v>
      </c>
      <c r="E16" s="45">
        <f>'[1]QV data'!K2</f>
        <v>44849</v>
      </c>
      <c r="F16" s="46" t="str">
        <f>IF(OR((((D16/E16)*100)-100)&gt;0,(((D16/E16)*100)-100)=0),"+","-")</f>
        <v>+</v>
      </c>
      <c r="G16" s="47">
        <f>ABS(D16/E16-1)</f>
        <v>5.5965573368415011E-3</v>
      </c>
      <c r="H16" s="48">
        <f>SUM('[1]QV data'!$N2:W2)</f>
        <v>422905</v>
      </c>
      <c r="I16" s="45">
        <f>SUM('[1]QV data'!$B2:K2)</f>
        <v>422281</v>
      </c>
      <c r="J16" s="46" t="str">
        <f>IF(OR((((H16/I16)*100)-100)&gt;0,(((H16/I16)*100)-100)=0),"+","-")</f>
        <v>+</v>
      </c>
      <c r="K16" s="47">
        <f>ABS(H16/I16-1)</f>
        <v>1.4776890269749821E-3</v>
      </c>
      <c r="P16" s="28">
        <f>D14</f>
        <v>2018</v>
      </c>
      <c r="Q16" s="24">
        <f>E14</f>
        <v>2017</v>
      </c>
      <c r="R16" s="22"/>
      <c r="S16" s="29" t="str">
        <f>G14</f>
        <v>met 2017</v>
      </c>
      <c r="T16" s="34">
        <f>P16</f>
        <v>2018</v>
      </c>
      <c r="U16" s="35">
        <f>Q16</f>
        <v>2017</v>
      </c>
      <c r="V16" s="36"/>
      <c r="W16" s="37" t="str">
        <f>S16</f>
        <v>met 2017</v>
      </c>
    </row>
    <row r="17" spans="3:23" ht="3" customHeight="1" x14ac:dyDescent="0.2">
      <c r="C17" s="44"/>
      <c r="D17" s="45"/>
      <c r="E17" s="45"/>
      <c r="F17" s="49"/>
      <c r="G17" s="27"/>
      <c r="H17" s="48"/>
      <c r="I17" s="45"/>
      <c r="J17" s="49"/>
      <c r="K17" s="27"/>
      <c r="O17" s="38"/>
      <c r="P17" s="39"/>
      <c r="Q17" s="14"/>
      <c r="R17" s="14"/>
      <c r="S17" s="40"/>
      <c r="T17" s="41"/>
      <c r="U17" s="42"/>
      <c r="V17" s="42"/>
      <c r="W17" s="43"/>
    </row>
    <row r="18" spans="3:23" x14ac:dyDescent="0.2">
      <c r="C18" s="44" t="s">
        <v>17</v>
      </c>
      <c r="D18" s="45">
        <f>'[1]QV data'!W3</f>
        <v>6409923</v>
      </c>
      <c r="E18" s="45">
        <f>'[1]QV data'!K3</f>
        <v>6251204</v>
      </c>
      <c r="F18" s="46" t="str">
        <f>IF(OR((((D18/E18)*100)-100)&gt;0,(((D18/E18)*100)-100)=0),"+","-")</f>
        <v>+</v>
      </c>
      <c r="G18" s="47">
        <f>ABS(D18/E18-1)</f>
        <v>2.5390148841727189E-2</v>
      </c>
      <c r="H18" s="48">
        <f>SUM('[1]QV data'!$N3:W3)</f>
        <v>60478442</v>
      </c>
      <c r="I18" s="45">
        <f>SUM('[1]QV data'!$B3:K3)</f>
        <v>58348381</v>
      </c>
      <c r="J18" s="46" t="str">
        <f>IF(OR((((H18/I18)*100)-100)&gt;0,(((H18/I18)*100)-100)=0),"+","-")</f>
        <v>+</v>
      </c>
      <c r="K18" s="47">
        <f>ABS(H18/I18-1)</f>
        <v>3.6505914362902292E-2</v>
      </c>
      <c r="O18" s="44" t="s">
        <v>18</v>
      </c>
      <c r="P18" s="45">
        <f>+D20</f>
        <v>153063.91700000002</v>
      </c>
      <c r="Q18" s="45">
        <f>+E20</f>
        <v>155574.91010000001</v>
      </c>
      <c r="R18" s="46" t="str">
        <f>IF(OR((((P18/Q18)*100)-100)&gt;0,(((P18/Q18)*100)-100)=0),"+","-")</f>
        <v>-</v>
      </c>
      <c r="S18" s="47">
        <f>ABS(P18/Q18-1)</f>
        <v>1.6140090316529743E-2</v>
      </c>
      <c r="T18" s="45">
        <f>+H20</f>
        <v>1435371.8672800004</v>
      </c>
      <c r="U18" s="45">
        <f>+I20</f>
        <v>1471117.8385999999</v>
      </c>
      <c r="V18" s="46" t="str">
        <f>IF(OR((((T18/U18)*100)-100)&gt;0,(((T18/U18)*100)-100)=0),"+","-")</f>
        <v>-</v>
      </c>
      <c r="W18" s="47">
        <f>ABS(T18/U18-1)</f>
        <v>2.4298509869214446E-2</v>
      </c>
    </row>
    <row r="19" spans="3:23" ht="3" customHeight="1" x14ac:dyDescent="0.2">
      <c r="C19" s="44"/>
      <c r="D19" s="45"/>
      <c r="E19" s="45"/>
      <c r="F19" s="49"/>
      <c r="G19" s="27"/>
      <c r="H19" s="48"/>
      <c r="I19" s="45"/>
      <c r="J19" s="49"/>
      <c r="K19" s="27"/>
      <c r="O19" s="44"/>
      <c r="P19" s="45"/>
      <c r="Q19" s="45"/>
      <c r="R19" s="49"/>
      <c r="S19" s="27"/>
      <c r="T19" s="45"/>
      <c r="U19" s="45"/>
      <c r="V19" s="49"/>
      <c r="W19" s="27"/>
    </row>
    <row r="20" spans="3:23" x14ac:dyDescent="0.2">
      <c r="C20" s="44" t="s">
        <v>19</v>
      </c>
      <c r="D20" s="45">
        <f>'[1]QV data'!W4</f>
        <v>153063.91700000002</v>
      </c>
      <c r="E20" s="45">
        <f>'[1]QV data'!K4</f>
        <v>155574.91010000001</v>
      </c>
      <c r="F20" s="46" t="str">
        <f>IF(OR((((D20/E20)*100)-100)&gt;0,(((D20/E20)*100)-100)=0),"+","-")</f>
        <v>-</v>
      </c>
      <c r="G20" s="47">
        <f>ABS(D20/E20-1)</f>
        <v>1.6140090316529743E-2</v>
      </c>
      <c r="H20" s="48">
        <f>SUM('[1]QV data'!$N4:W4)</f>
        <v>1435371.8672800004</v>
      </c>
      <c r="I20" s="45">
        <f>SUM('[1]QV data'!$B4:K4)</f>
        <v>1471117.8385999999</v>
      </c>
      <c r="J20" s="46" t="str">
        <f>IF(OR((((H20/I20)*100)-100)&gt;0,(((H20/I20)*100)-100)=0),"+","-")</f>
        <v>-</v>
      </c>
      <c r="K20" s="47">
        <f>ABS(H20/I20-1)</f>
        <v>2.4298509869214446E-2</v>
      </c>
      <c r="O20" s="44" t="s">
        <v>20</v>
      </c>
      <c r="P20" s="45">
        <f>'[1]QV data'!W22</f>
        <v>79120.187999999995</v>
      </c>
      <c r="Q20" s="45">
        <f>'[1]QV data'!K22</f>
        <v>80577.401100000003</v>
      </c>
      <c r="R20" s="46" t="str">
        <f>IF(OR((((P20/Q20)*100)-100)&gt;0,(((P20/Q20)*100)-100)=0),"+","-")</f>
        <v>-</v>
      </c>
      <c r="S20" s="47">
        <f>ABS(P20/Q20-1)</f>
        <v>1.808463762924728E-2</v>
      </c>
      <c r="T20" s="45">
        <f>SUM('[1]QV data'!$N22:W22)</f>
        <v>733446.80567999999</v>
      </c>
      <c r="U20" s="45">
        <f>SUM('[1]QV data'!$B22:K22)</f>
        <v>754988.32359999989</v>
      </c>
      <c r="V20" s="46" t="str">
        <f>IF(OR((((T20/U20)*100)-100)&gt;0,(((T20/U20)*100)-100)=0),"+","-")</f>
        <v>-</v>
      </c>
      <c r="W20" s="47">
        <f>ABS(T20/U20-1)</f>
        <v>2.8532253078145331E-2</v>
      </c>
    </row>
    <row r="21" spans="3:23" ht="3" customHeight="1" x14ac:dyDescent="0.2">
      <c r="C21" s="44"/>
      <c r="D21" s="45"/>
      <c r="E21" s="45"/>
      <c r="F21" s="49"/>
      <c r="G21" s="27"/>
      <c r="H21" s="48"/>
      <c r="I21" s="45"/>
      <c r="J21" s="49"/>
      <c r="K21" s="27"/>
      <c r="O21" s="44"/>
      <c r="P21" s="45"/>
      <c r="Q21" s="45"/>
      <c r="R21" s="49"/>
      <c r="S21" s="27"/>
      <c r="T21" s="45"/>
      <c r="U21" s="45"/>
      <c r="V21" s="49"/>
      <c r="W21" s="27"/>
    </row>
    <row r="22" spans="3:23" x14ac:dyDescent="0.2">
      <c r="C22" s="44" t="s">
        <v>21</v>
      </c>
      <c r="D22" s="45">
        <f>'[1]QV data'!W5</f>
        <v>1830.712</v>
      </c>
      <c r="E22" s="45">
        <f>'[1]QV data'!K5</f>
        <v>2022.4170000000001</v>
      </c>
      <c r="F22" s="46" t="str">
        <f>IF(OR((((D22/E22)*100)-100)&gt;0,(((D22/E22)*100)-100)=0),"+","-")</f>
        <v>-</v>
      </c>
      <c r="G22" s="47">
        <f>ABS(D22/E22-1)</f>
        <v>9.4790045771965037E-2</v>
      </c>
      <c r="H22" s="48">
        <f>SUM('[1]QV data'!$N5:W5)</f>
        <v>17489.943000000003</v>
      </c>
      <c r="I22" s="45">
        <f>SUM('[1]QV data'!$B5:K5)</f>
        <v>21179.407000000003</v>
      </c>
      <c r="J22" s="46" t="str">
        <f>IF(OR((((H22/I22)*100)-100)&gt;0,(((H22/I22)*100)-100)=0),"+","-")</f>
        <v>-</v>
      </c>
      <c r="K22" s="47">
        <f>ABS(H22/I22-1)</f>
        <v>0.17420053356545817</v>
      </c>
      <c r="O22" s="50" t="s">
        <v>22</v>
      </c>
      <c r="P22" s="45"/>
      <c r="Q22" s="45"/>
      <c r="R22" s="46"/>
      <c r="S22" s="47"/>
      <c r="T22" s="45"/>
      <c r="U22" s="45"/>
      <c r="V22" s="46"/>
      <c r="W22" s="47"/>
    </row>
    <row r="23" spans="3:23" ht="3" customHeight="1" x14ac:dyDescent="0.2">
      <c r="C23" s="44"/>
      <c r="D23" s="26"/>
      <c r="E23" s="26"/>
      <c r="F23" s="42"/>
      <c r="G23" s="27"/>
      <c r="H23" s="25"/>
      <c r="I23" s="26"/>
      <c r="J23" s="42"/>
      <c r="K23" s="27"/>
      <c r="O23" s="44"/>
      <c r="P23" s="45"/>
      <c r="Q23" s="45"/>
      <c r="R23" s="49"/>
      <c r="S23" s="27"/>
      <c r="T23" s="45"/>
      <c r="U23" s="45"/>
      <c r="V23" s="49"/>
      <c r="W23" s="27"/>
    </row>
    <row r="24" spans="3:23" x14ac:dyDescent="0.2">
      <c r="C24" s="44"/>
      <c r="D24" s="26"/>
      <c r="E24" s="26"/>
      <c r="F24" s="42"/>
      <c r="G24" s="27"/>
      <c r="H24" s="25"/>
      <c r="I24" s="26"/>
      <c r="J24" s="42"/>
      <c r="K24" s="27"/>
      <c r="O24" s="44" t="s">
        <v>23</v>
      </c>
      <c r="P24" s="45">
        <f>'[1]QV data'!W23</f>
        <v>11420.376</v>
      </c>
      <c r="Q24" s="45">
        <f>'[1]QV data'!K23</f>
        <v>11192.338</v>
      </c>
      <c r="R24" s="46" t="str">
        <f>IF(OR((((P24/Q24)*100)-100)&gt;0,(((P24/Q24)*100)-100)=0),"+","-")</f>
        <v>+</v>
      </c>
      <c r="S24" s="47">
        <f>ABS(P24/Q24-1)</f>
        <v>2.0374474037506696E-2</v>
      </c>
      <c r="T24" s="45">
        <f>SUM('[1]QV data'!$N23:W23)</f>
        <v>99831.463000000018</v>
      </c>
      <c r="U24" s="45">
        <f>SUM('[1]QV data'!$B23:K23)</f>
        <v>106604.09300000001</v>
      </c>
      <c r="V24" s="46" t="str">
        <f>IF(OR((((T24/U24)*100)-100)&gt;0,(((T24/U24)*100)-100)=0),"+","-")</f>
        <v>-</v>
      </c>
      <c r="W24" s="47">
        <f>ABS(T24/U24-1)</f>
        <v>6.3530675130831882E-2</v>
      </c>
    </row>
    <row r="25" spans="3:23" ht="3" customHeight="1" x14ac:dyDescent="0.2">
      <c r="C25" s="51"/>
      <c r="D25" s="51"/>
      <c r="E25" s="18"/>
      <c r="F25" s="19"/>
      <c r="G25" s="52"/>
      <c r="H25" s="18"/>
      <c r="I25" s="18"/>
      <c r="J25" s="19"/>
      <c r="K25" s="52"/>
      <c r="O25" s="44"/>
      <c r="P25" s="26"/>
      <c r="Q25" s="26"/>
      <c r="R25" s="46"/>
      <c r="S25" s="27"/>
      <c r="T25" s="26"/>
      <c r="U25" s="26"/>
      <c r="V25" s="42"/>
      <c r="W25" s="27"/>
    </row>
    <row r="26" spans="3:23" x14ac:dyDescent="0.2">
      <c r="H26" s="26"/>
      <c r="O26" s="44" t="s">
        <v>24</v>
      </c>
      <c r="P26" s="45">
        <f>'[1]QV data'!W24</f>
        <v>11206.197</v>
      </c>
      <c r="Q26" s="45">
        <f>'[1]QV data'!K24</f>
        <v>12485.266300000001</v>
      </c>
      <c r="R26" s="46" t="str">
        <f>IF(OR((((P26/Q26)*100)-100)&gt;0,(((P26/Q26)*100)-100)=0),"+","-")</f>
        <v>-</v>
      </c>
      <c r="S26" s="47">
        <f>ABS(P26/Q26-1)</f>
        <v>0.10244629704053654</v>
      </c>
      <c r="T26" s="45">
        <f>SUM('[1]QV data'!$N24:W24)</f>
        <v>109625.36258</v>
      </c>
      <c r="U26" s="45">
        <f>SUM('[1]QV data'!$B24:K24)</f>
        <v>122051.04530000001</v>
      </c>
      <c r="V26" s="46" t="str">
        <f>IF(OR((((T26/U26)*100)-100)&gt;0,(((T26/U26)*100)-100)=0),"+","-")</f>
        <v>-</v>
      </c>
      <c r="W26" s="47">
        <f>ABS(T26/U26-1)</f>
        <v>0.10180726178508204</v>
      </c>
    </row>
    <row r="27" spans="3:23" ht="3" customHeight="1" x14ac:dyDescent="0.2">
      <c r="H27" s="26"/>
      <c r="O27" s="44"/>
      <c r="P27" s="45"/>
      <c r="Q27" s="45"/>
      <c r="R27" s="46"/>
      <c r="S27" s="27"/>
      <c r="T27" s="45"/>
      <c r="U27" s="45"/>
      <c r="V27" s="49"/>
      <c r="W27" s="27"/>
    </row>
    <row r="28" spans="3:23" x14ac:dyDescent="0.2">
      <c r="C28" s="11" t="s">
        <v>16</v>
      </c>
      <c r="D28" s="30"/>
      <c r="E28" s="31"/>
      <c r="F28" s="32"/>
      <c r="G28" s="33"/>
      <c r="H28" s="16" t="s">
        <v>11</v>
      </c>
      <c r="I28" s="17" t="s">
        <v>11</v>
      </c>
      <c r="J28" s="32"/>
      <c r="K28" s="33"/>
      <c r="O28" s="44" t="s">
        <v>25</v>
      </c>
      <c r="P28" s="45">
        <f>'[1]QV data'!W25</f>
        <v>12079.266</v>
      </c>
      <c r="Q28" s="45">
        <f>'[1]QV data'!K25</f>
        <v>11114.107</v>
      </c>
      <c r="R28" s="46" t="str">
        <f>IF(OR((((P28/Q28)*100)-100)&gt;0,(((P28/Q28)*100)-100)=0),"+","-")</f>
        <v>+</v>
      </c>
      <c r="S28" s="47">
        <f>ABS(P28/Q28-1)</f>
        <v>8.6840895089457026E-2</v>
      </c>
      <c r="T28" s="45">
        <f>SUM('[1]QV data'!$N25:W25)</f>
        <v>108590.639</v>
      </c>
      <c r="U28" s="45">
        <f>SUM('[1]QV data'!$B25:K25)</f>
        <v>100678.754</v>
      </c>
      <c r="V28" s="46" t="str">
        <f>IF(OR((((T28/U28)*100)-100)&gt;0,(((T28/U28)*100)-100)=0),"+","-")</f>
        <v>+</v>
      </c>
      <c r="W28" s="47">
        <f>ABS(T28/U28-1)</f>
        <v>7.8585448127417079E-2</v>
      </c>
    </row>
    <row r="29" spans="3:23" ht="3" customHeight="1" x14ac:dyDescent="0.2">
      <c r="D29" s="20"/>
      <c r="E29" s="21"/>
      <c r="F29" s="22"/>
      <c r="G29" s="23"/>
      <c r="H29" s="28"/>
      <c r="I29" s="24"/>
      <c r="J29" s="22"/>
      <c r="K29" s="23"/>
      <c r="O29" s="44"/>
      <c r="P29" s="45"/>
      <c r="Q29" s="45"/>
      <c r="R29" s="46"/>
      <c r="S29" s="27"/>
      <c r="T29" s="45"/>
      <c r="U29" s="45"/>
      <c r="V29" s="49"/>
      <c r="W29" s="27"/>
    </row>
    <row r="30" spans="3:23" x14ac:dyDescent="0.2">
      <c r="D30" s="28" t="str">
        <f>+D12</f>
        <v>oktober</v>
      </c>
      <c r="E30" s="24" t="str">
        <f>+D12</f>
        <v>oktober</v>
      </c>
      <c r="F30" s="22"/>
      <c r="G30" s="29" t="s">
        <v>13</v>
      </c>
      <c r="H30" s="28" t="str">
        <f>+D12</f>
        <v>oktober</v>
      </c>
      <c r="I30" s="24" t="str">
        <f>+D12</f>
        <v>oktober</v>
      </c>
      <c r="J30" s="22"/>
      <c r="K30" s="29" t="s">
        <v>13</v>
      </c>
      <c r="O30" s="44" t="s">
        <v>26</v>
      </c>
      <c r="P30" s="45">
        <f>'[1]QV data'!W26</f>
        <v>9915.94</v>
      </c>
      <c r="Q30" s="45">
        <f>'[1]QV data'!K26</f>
        <v>10209.329799999998</v>
      </c>
      <c r="R30" s="46" t="str">
        <f>IF(OR((((P30/Q30)*100)-100)&gt;0,(((P30/Q30)*100)-100)=0),"+","-")</f>
        <v>-</v>
      </c>
      <c r="S30" s="47">
        <f>ABS(P30/Q30-1)</f>
        <v>2.8737420158568838E-2</v>
      </c>
      <c r="T30" s="45">
        <f>SUM('[1]QV data'!$N26:W26)</f>
        <v>94602.555100000012</v>
      </c>
      <c r="U30" s="45">
        <f>SUM('[1]QV data'!$B26:K26)</f>
        <v>93753.184300000008</v>
      </c>
      <c r="V30" s="46" t="str">
        <f>IF(OR((((T30/U30)*100)-100)&gt;0,(((T30/U30)*100)-100)=0),"+","-")</f>
        <v>+</v>
      </c>
      <c r="W30" s="47">
        <f>ABS(T30/U30-1)</f>
        <v>9.0596474812216776E-3</v>
      </c>
    </row>
    <row r="31" spans="3:23" ht="3" customHeight="1" x14ac:dyDescent="0.2">
      <c r="D31" s="28"/>
      <c r="E31" s="24"/>
      <c r="F31" s="22"/>
      <c r="G31" s="29"/>
      <c r="H31" s="28"/>
      <c r="I31" s="24"/>
      <c r="J31" s="22"/>
      <c r="K31" s="29"/>
      <c r="O31" s="44"/>
      <c r="P31" s="45"/>
      <c r="Q31" s="45"/>
      <c r="R31" s="46"/>
      <c r="S31" s="29"/>
      <c r="T31" s="24"/>
      <c r="U31" s="24"/>
      <c r="V31" s="22"/>
      <c r="W31" s="29"/>
    </row>
    <row r="32" spans="3:23" x14ac:dyDescent="0.2">
      <c r="D32" s="28">
        <f>D14</f>
        <v>2018</v>
      </c>
      <c r="E32" s="24">
        <f>E14</f>
        <v>2017</v>
      </c>
      <c r="F32" s="22"/>
      <c r="G32" s="29" t="str">
        <f>G14</f>
        <v>met 2017</v>
      </c>
      <c r="H32" s="28">
        <f>H14</f>
        <v>2018</v>
      </c>
      <c r="I32" s="24">
        <f>I14</f>
        <v>2017</v>
      </c>
      <c r="J32" s="22"/>
      <c r="K32" s="29" t="str">
        <f>K14</f>
        <v>met 2017</v>
      </c>
      <c r="O32" s="44" t="s">
        <v>27</v>
      </c>
      <c r="P32" s="45">
        <f>'[1]QV data'!W27</f>
        <v>8046.2939999999999</v>
      </c>
      <c r="Q32" s="45">
        <f>'[1]QV data'!K27</f>
        <v>8977.6039999999994</v>
      </c>
      <c r="R32" s="46" t="str">
        <f>IF(OR((((P32/Q32)*100)-100)&gt;0,(((P32/Q32)*100)-100)=0),"+","-")</f>
        <v>-</v>
      </c>
      <c r="S32" s="47">
        <f>ABS(P32/Q32-1)</f>
        <v>0.10373703273167312</v>
      </c>
      <c r="T32" s="45">
        <f>SUM('[1]QV data'!$N27:W27)</f>
        <v>73004.87000000001</v>
      </c>
      <c r="U32" s="45">
        <f>SUM('[1]QV data'!$B27:K27)</f>
        <v>81478.89499999999</v>
      </c>
      <c r="V32" s="46" t="str">
        <f>IF(OR((((T32/U32)*100)-100)&gt;0,(((T32/U32)*100)-100)=0),"+","-")</f>
        <v>-</v>
      </c>
      <c r="W32" s="47">
        <f>ABS(T32/U32-1)</f>
        <v>0.10400269910385973</v>
      </c>
    </row>
    <row r="33" spans="3:23" ht="3" customHeight="1" x14ac:dyDescent="0.2">
      <c r="C33" s="52"/>
      <c r="D33" s="42"/>
      <c r="E33" s="42"/>
      <c r="F33" s="42"/>
      <c r="G33" s="43"/>
      <c r="H33" s="41"/>
      <c r="I33" s="42"/>
      <c r="J33" s="42"/>
      <c r="K33" s="43"/>
      <c r="O33" s="44"/>
      <c r="P33" s="45"/>
      <c r="Q33" s="45"/>
      <c r="R33" s="46"/>
      <c r="S33" s="47" t="e">
        <f>ABS(P33/Q33-1)</f>
        <v>#DIV/0!</v>
      </c>
      <c r="T33" s="42"/>
      <c r="U33" s="42"/>
      <c r="V33" s="42"/>
      <c r="W33" s="43"/>
    </row>
    <row r="34" spans="3:23" x14ac:dyDescent="0.2">
      <c r="C34" s="38" t="s">
        <v>16</v>
      </c>
      <c r="D34" s="53">
        <f>+D16</f>
        <v>45100</v>
      </c>
      <c r="E34" s="53">
        <f>+E16</f>
        <v>44849</v>
      </c>
      <c r="F34" s="54" t="str">
        <f>IF(OR((((D34/E34)*100)-100)&gt;0,(((D34/E34)*100)-100)=0),"+","-")</f>
        <v>+</v>
      </c>
      <c r="G34" s="55">
        <f>ABS(D34/E34-1)</f>
        <v>5.5965573368415011E-3</v>
      </c>
      <c r="H34" s="56">
        <f>+H16</f>
        <v>422905</v>
      </c>
      <c r="I34" s="53">
        <f>+I16</f>
        <v>422281</v>
      </c>
      <c r="J34" s="54" t="str">
        <f>IF(OR((((H34/I34)*100)-100)&gt;0,(((H34/I34)*100)-100)=0),"+","-")</f>
        <v>+</v>
      </c>
      <c r="K34" s="55">
        <f>ABS(H34/I34-1)</f>
        <v>1.4776890269749821E-3</v>
      </c>
      <c r="O34" s="57" t="s">
        <v>28</v>
      </c>
      <c r="P34" s="58">
        <f>'[1]QV data'!W28</f>
        <v>26452.115000000002</v>
      </c>
      <c r="Q34" s="59">
        <f>'[1]QV data'!K28</f>
        <v>26598.756000000001</v>
      </c>
      <c r="R34" s="60" t="str">
        <f>IF(OR((((P34/Q34)*100)-100)&gt;0,(((P34/Q34)*100)-100)=0),"+","-")</f>
        <v>-</v>
      </c>
      <c r="S34" s="61">
        <f>ABS(P34/Q34-1)</f>
        <v>5.5130773785059262E-3</v>
      </c>
      <c r="T34" s="58">
        <f>SUM('[1]QV data'!$N28:W28)</f>
        <v>247791.91600000003</v>
      </c>
      <c r="U34" s="59">
        <f>SUM('[1]QV data'!$B28:K28)</f>
        <v>250422.35200000001</v>
      </c>
      <c r="V34" s="60" t="str">
        <f>IF(OR((((T34/U34)*100)-100)&gt;0,(((T34/U34)*100)-100)=0),"+","-")</f>
        <v>-</v>
      </c>
      <c r="W34" s="61">
        <f>ABS(T34/U34-1)</f>
        <v>1.0503998460967945E-2</v>
      </c>
    </row>
    <row r="35" spans="3:23" ht="3" customHeight="1" x14ac:dyDescent="0.2">
      <c r="C35" s="44"/>
      <c r="D35" s="45"/>
      <c r="E35" s="45"/>
      <c r="F35" s="49"/>
      <c r="G35" s="27"/>
      <c r="H35" s="48"/>
      <c r="I35" s="45"/>
      <c r="J35" s="49"/>
      <c r="K35" s="27"/>
      <c r="O35" s="26"/>
      <c r="P35" s="26"/>
      <c r="Q35" s="26"/>
      <c r="R35" s="42"/>
      <c r="S35" s="26"/>
      <c r="T35" s="26"/>
      <c r="U35" s="26"/>
      <c r="V35" s="42"/>
      <c r="W35" s="26"/>
    </row>
    <row r="36" spans="3:23" x14ac:dyDescent="0.2">
      <c r="C36" s="44" t="s">
        <v>29</v>
      </c>
      <c r="D36" s="45">
        <f>'[1]QV data'!W6</f>
        <v>43390</v>
      </c>
      <c r="E36" s="45">
        <f>'[1]QV data'!K6</f>
        <v>42844</v>
      </c>
      <c r="F36" s="46" t="str">
        <f>IF(OR((((D36/E36)*100)-100)&gt;0,(((D36/E36)*100)-100)=0),"+","-")</f>
        <v>+</v>
      </c>
      <c r="G36" s="47">
        <f>ABS(D36/E36-1)</f>
        <v>1.274390813182702E-2</v>
      </c>
      <c r="H36" s="48">
        <f>SUM('[1]QV data'!$N6:W6)</f>
        <v>406822</v>
      </c>
      <c r="I36" s="45">
        <f>SUM('[1]QV data'!$B6:K6)</f>
        <v>403040</v>
      </c>
      <c r="J36" s="46" t="str">
        <f>IF(OR((((H36/I36)*100)-100)&gt;0,(((H36/I36)*100)-100)=0),"+","-")</f>
        <v>+</v>
      </c>
      <c r="K36" s="47">
        <f>ABS(H36/I36-1)</f>
        <v>9.3836840015879552E-3</v>
      </c>
      <c r="O36" s="26"/>
      <c r="P36" s="26"/>
      <c r="Q36" s="26"/>
      <c r="R36" s="42"/>
      <c r="S36" s="26"/>
      <c r="T36" s="26"/>
      <c r="U36" s="26"/>
      <c r="V36" s="42"/>
      <c r="W36" s="26"/>
    </row>
    <row r="37" spans="3:23" ht="3" customHeight="1" x14ac:dyDescent="0.2">
      <c r="C37" s="44"/>
      <c r="D37" s="45"/>
      <c r="E37" s="45"/>
      <c r="F37" s="49"/>
      <c r="G37" s="27"/>
      <c r="H37" s="48"/>
      <c r="I37" s="45"/>
      <c r="J37" s="49"/>
      <c r="K37" s="27"/>
      <c r="O37" s="26"/>
      <c r="P37" s="26"/>
      <c r="Q37" s="26"/>
      <c r="R37" s="42"/>
      <c r="S37" s="26"/>
      <c r="T37" s="26"/>
      <c r="U37" s="26"/>
      <c r="V37" s="42"/>
      <c r="W37" s="26"/>
    </row>
    <row r="38" spans="3:23" x14ac:dyDescent="0.2">
      <c r="C38" s="44" t="s">
        <v>30</v>
      </c>
      <c r="D38" s="45">
        <f>D34-D36</f>
        <v>1710</v>
      </c>
      <c r="E38" s="45">
        <f>E34-E36</f>
        <v>2005</v>
      </c>
      <c r="F38" s="46" t="str">
        <f>IF(OR((((D38/E38)*100)-100)&gt;0,(((D38/E38)*100)-100)=0),"+","-")</f>
        <v>-</v>
      </c>
      <c r="G38" s="47">
        <f>ABS(D38/E38-1)</f>
        <v>0.1471321695760599</v>
      </c>
      <c r="H38" s="48">
        <f>SUM('[1]QV data'!$N7:W7)</f>
        <v>16083</v>
      </c>
      <c r="I38" s="45">
        <f>SUM('[1]QV data'!$B7:K7)</f>
        <v>19241</v>
      </c>
      <c r="J38" s="46" t="str">
        <f>IF(OR((((H38/I38)*100)-100)&gt;0,(((H38/I38)*100)-100)=0),"+","-")</f>
        <v>-</v>
      </c>
      <c r="K38" s="47">
        <f>ABS(H38/I38-1)</f>
        <v>0.16412868354035648</v>
      </c>
      <c r="O38" s="38" t="s">
        <v>18</v>
      </c>
      <c r="P38" s="53">
        <f>+D20</f>
        <v>153063.91700000002</v>
      </c>
      <c r="Q38" s="53">
        <f>+E20</f>
        <v>155574.91010000001</v>
      </c>
      <c r="R38" s="54" t="str">
        <f>IF(OR((((P38/Q38)*100)-100)&gt;0,(((P38/Q38)*100)-100)=0),"+","-")</f>
        <v>-</v>
      </c>
      <c r="S38" s="55">
        <f>ABS(P38/Q38-1)</f>
        <v>1.6140090316529743E-2</v>
      </c>
      <c r="T38" s="53">
        <f>+H20</f>
        <v>1435371.8672800004</v>
      </c>
      <c r="U38" s="53">
        <f>+I20</f>
        <v>1471117.8385999999</v>
      </c>
      <c r="V38" s="54" t="str">
        <f>IF(OR((((T38/U38)*100)-100)&gt;0,(((T38/U38)*100)-100)=0),"+","-")</f>
        <v>-</v>
      </c>
      <c r="W38" s="55">
        <f>ABS(T38/U38-1)</f>
        <v>2.4298509869214446E-2</v>
      </c>
    </row>
    <row r="39" spans="3:23" ht="3" customHeight="1" x14ac:dyDescent="0.2">
      <c r="C39" s="44"/>
      <c r="D39" s="45"/>
      <c r="E39" s="45"/>
      <c r="F39" s="42"/>
      <c r="G39" s="27"/>
      <c r="H39" s="48"/>
      <c r="I39" s="45"/>
      <c r="J39" s="42"/>
      <c r="K39" s="27"/>
      <c r="O39" s="44"/>
      <c r="P39" s="45"/>
      <c r="Q39" s="45"/>
      <c r="R39" s="49"/>
      <c r="S39" s="27"/>
      <c r="T39" s="45"/>
      <c r="U39" s="45"/>
      <c r="V39" s="49"/>
      <c r="W39" s="27"/>
    </row>
    <row r="40" spans="3:23" x14ac:dyDescent="0.2">
      <c r="C40" s="13"/>
      <c r="D40" s="53"/>
      <c r="E40" s="53"/>
      <c r="F40" s="14"/>
      <c r="G40" s="13"/>
      <c r="H40" s="53"/>
      <c r="I40" s="53"/>
      <c r="J40" s="14"/>
      <c r="K40" s="13"/>
      <c r="O40" s="44" t="s">
        <v>31</v>
      </c>
      <c r="P40" s="45">
        <f>P18-P20</f>
        <v>73943.729000000021</v>
      </c>
      <c r="Q40" s="45">
        <f>Q18-Q20</f>
        <v>74997.509000000005</v>
      </c>
      <c r="R40" s="46" t="str">
        <f>IF(OR((((P40/Q40)*100)-100)&gt;0,(((P40/Q40)*100)-100)=0),"+","-")</f>
        <v>-</v>
      </c>
      <c r="S40" s="47">
        <f>ABS(P40/Q40-1)</f>
        <v>1.4050866676118323E-2</v>
      </c>
      <c r="T40" s="45">
        <f>T18-T20</f>
        <v>701925.06160000036</v>
      </c>
      <c r="U40" s="45">
        <f>U18-U20</f>
        <v>716129.51500000001</v>
      </c>
      <c r="V40" s="46" t="str">
        <f>IF(OR((((T40/U40)*100)-100)&gt;0,(((T40/U40)*100)-100)=0),"+","-")</f>
        <v>-</v>
      </c>
      <c r="W40" s="47">
        <f>ABS(T40/U40-1)</f>
        <v>1.9835034169761401E-2</v>
      </c>
    </row>
    <row r="41" spans="3:23" ht="3" customHeight="1" x14ac:dyDescent="0.2">
      <c r="C41" s="26"/>
      <c r="D41" s="45"/>
      <c r="E41" s="45"/>
      <c r="F41" s="42"/>
      <c r="G41" s="26"/>
      <c r="H41" s="45"/>
      <c r="I41" s="45"/>
      <c r="J41" s="42"/>
      <c r="K41" s="26"/>
      <c r="O41" s="44"/>
      <c r="P41" s="45"/>
      <c r="Q41" s="45"/>
      <c r="R41" s="49"/>
      <c r="S41" s="27"/>
      <c r="T41" s="45"/>
      <c r="U41" s="45"/>
      <c r="V41" s="49"/>
      <c r="W41" s="27"/>
    </row>
    <row r="42" spans="3:23" x14ac:dyDescent="0.2">
      <c r="C42" s="38" t="s">
        <v>16</v>
      </c>
      <c r="D42" s="53">
        <f>+D16</f>
        <v>45100</v>
      </c>
      <c r="E42" s="53">
        <f>+E16</f>
        <v>44849</v>
      </c>
      <c r="F42" s="54" t="str">
        <f>IF(OR((((D42/E42)*100)-100)&gt;0,(((D42/E42)*100)-100)=0),"+","-")</f>
        <v>+</v>
      </c>
      <c r="G42" s="55">
        <f>ABS(D42/E42-1)</f>
        <v>5.5965573368415011E-3</v>
      </c>
      <c r="H42" s="56">
        <f>+H16</f>
        <v>422905</v>
      </c>
      <c r="I42" s="53">
        <f>+I16</f>
        <v>422281</v>
      </c>
      <c r="J42" s="54" t="str">
        <f>IF(OR((((H42/I42)*100)-100)&gt;0,(((H42/I42)*100)-100)=0),"+","-")</f>
        <v>+</v>
      </c>
      <c r="K42" s="55">
        <f>ABS(H42/I42-1)</f>
        <v>1.4776890269749821E-3</v>
      </c>
      <c r="O42" s="50" t="s">
        <v>22</v>
      </c>
      <c r="P42" s="45"/>
      <c r="Q42" s="45"/>
      <c r="R42" s="46"/>
      <c r="S42" s="47"/>
      <c r="T42" s="45"/>
      <c r="U42" s="45"/>
      <c r="V42" s="46"/>
      <c r="W42" s="47"/>
    </row>
    <row r="43" spans="3:23" ht="3" customHeight="1" x14ac:dyDescent="0.2">
      <c r="C43" s="44"/>
      <c r="D43" s="45"/>
      <c r="E43" s="45"/>
      <c r="F43" s="49"/>
      <c r="G43" s="27"/>
      <c r="H43" s="48"/>
      <c r="I43" s="45"/>
      <c r="J43" s="49"/>
      <c r="K43" s="27"/>
      <c r="O43" s="44"/>
      <c r="P43" s="45"/>
      <c r="Q43" s="45"/>
      <c r="R43" s="49"/>
      <c r="S43" s="27"/>
      <c r="T43" s="45"/>
      <c r="U43" s="45"/>
      <c r="V43" s="49"/>
      <c r="W43" s="27"/>
    </row>
    <row r="44" spans="3:23" x14ac:dyDescent="0.2">
      <c r="C44" s="44" t="s">
        <v>32</v>
      </c>
      <c r="D44" s="45">
        <f>'[1]QV data'!W8</f>
        <v>37010</v>
      </c>
      <c r="E44" s="45">
        <f>'[1]QV data'!K8</f>
        <v>36771</v>
      </c>
      <c r="F44" s="46" t="str">
        <f>IF(OR((((D44/E44)*100)-100)&gt;0,(((D44/E44)*100)-100)=0),"+","-")</f>
        <v>+</v>
      </c>
      <c r="G44" s="47">
        <f>ABS(D44/E44-1)</f>
        <v>6.499687253542108E-3</v>
      </c>
      <c r="H44" s="48">
        <f>SUM('[1]QV data'!$N8:W8)</f>
        <v>344699</v>
      </c>
      <c r="I44" s="45">
        <f>SUM('[1]QV data'!$B8:K8)</f>
        <v>344992</v>
      </c>
      <c r="J44" s="46" t="str">
        <f>IF(OR((((H44/I44)*100)-100)&gt;0,(((H44/I44)*100)-100)=0),"+","-")</f>
        <v>-</v>
      </c>
      <c r="K44" s="47">
        <f>ABS(H44/I44-1)</f>
        <v>8.4929505611719414E-4</v>
      </c>
      <c r="O44" s="44" t="s">
        <v>23</v>
      </c>
      <c r="P44" s="45">
        <f>'[1]QV data'!W30</f>
        <v>11101.275</v>
      </c>
      <c r="Q44" s="45">
        <f>'[1]QV data'!K30</f>
        <v>9479.6579999999994</v>
      </c>
      <c r="R44" s="46" t="str">
        <f>IF(OR((((P44/Q44)*100)-100)&gt;0,(((P44/Q44)*100)-100)=0),"+","-")</f>
        <v>+</v>
      </c>
      <c r="S44" s="47">
        <f>ABS(P44/Q44-1)</f>
        <v>0.17106281682313851</v>
      </c>
      <c r="T44" s="45">
        <f>SUM('[1]QV data'!$N30:W30)</f>
        <v>103930.07860000001</v>
      </c>
      <c r="U44" s="45">
        <f>SUM('[1]QV data'!$B30:K30)</f>
        <v>105617.89600000001</v>
      </c>
      <c r="V44" s="46" t="str">
        <f>IF(OR((((T44/U44)*100)-100)&gt;0,(((T44/U44)*100)-100)=0),"+","-")</f>
        <v>-</v>
      </c>
      <c r="W44" s="47">
        <f>ABS(T44/U44-1)</f>
        <v>1.5980411122751392E-2</v>
      </c>
    </row>
    <row r="45" spans="3:23" ht="3" customHeight="1" x14ac:dyDescent="0.2">
      <c r="C45" s="44"/>
      <c r="D45" s="45"/>
      <c r="E45" s="45"/>
      <c r="F45" s="49"/>
      <c r="G45" s="27"/>
      <c r="H45" s="48"/>
      <c r="I45" s="45"/>
      <c r="J45" s="49"/>
      <c r="K45" s="27"/>
      <c r="O45" s="44"/>
      <c r="P45" s="26"/>
      <c r="Q45" s="26"/>
      <c r="R45" s="46"/>
      <c r="S45" s="27"/>
      <c r="T45" s="26"/>
      <c r="U45" s="26"/>
      <c r="V45" s="42"/>
      <c r="W45" s="27"/>
    </row>
    <row r="46" spans="3:23" x14ac:dyDescent="0.2">
      <c r="C46" s="57" t="s">
        <v>33</v>
      </c>
      <c r="D46" s="59">
        <f>D42-D44</f>
        <v>8090</v>
      </c>
      <c r="E46" s="59">
        <f>E42-E44</f>
        <v>8078</v>
      </c>
      <c r="F46" s="60" t="str">
        <f>IF(OR((((D46/E46)*100)-100)&gt;0,(((D46/E46)*100)-100)=0),"+","-")</f>
        <v>+</v>
      </c>
      <c r="G46" s="61">
        <f>ABS(D46/E46-1)</f>
        <v>1.4855162168854186E-3</v>
      </c>
      <c r="H46" s="58">
        <f>H42-H44</f>
        <v>78206</v>
      </c>
      <c r="I46" s="59">
        <f>I42-I44</f>
        <v>77289</v>
      </c>
      <c r="J46" s="60" t="str">
        <f>IF(OR((((H46/I46)*100)-100)&gt;0,(((H46/I46)*100)-100)=0),"+","-")</f>
        <v>+</v>
      </c>
      <c r="K46" s="61">
        <f>ABS(H46/I46-1)</f>
        <v>1.1864560286716008E-2</v>
      </c>
      <c r="O46" s="44" t="s">
        <v>24</v>
      </c>
      <c r="P46" s="45">
        <f>'[1]QV data'!W31</f>
        <v>16070.75</v>
      </c>
      <c r="Q46" s="45">
        <f>'[1]QV data'!K31</f>
        <v>15193.279</v>
      </c>
      <c r="R46" s="46" t="str">
        <f>IF(OR((((P46/Q46)*100)-100)&gt;0,(((P46/Q46)*100)-100)=0),"+","-")</f>
        <v>+</v>
      </c>
      <c r="S46" s="47">
        <f>ABS(P46/Q46-1)</f>
        <v>5.7753892362537362E-2</v>
      </c>
      <c r="T46" s="45">
        <f>SUM('[1]QV data'!$N31:W31)</f>
        <v>141690.91899999999</v>
      </c>
      <c r="U46" s="45">
        <f>SUM('[1]QV data'!$B31:K31)</f>
        <v>140761.10500000001</v>
      </c>
      <c r="V46" s="46" t="str">
        <f>IF(OR((((T46/U46)*100)-100)&gt;0,(((T46/U46)*100)-100)=0),"+","-")</f>
        <v>+</v>
      </c>
      <c r="W46" s="47">
        <f>ABS(T46/U46-1)</f>
        <v>6.6056173685193897E-3</v>
      </c>
    </row>
    <row r="47" spans="3:23" ht="3" customHeight="1" x14ac:dyDescent="0.2">
      <c r="D47" s="62"/>
      <c r="E47" s="62"/>
      <c r="H47" s="45"/>
      <c r="I47" s="62"/>
      <c r="O47" s="44"/>
      <c r="P47" s="45"/>
      <c r="Q47" s="45"/>
      <c r="R47" s="46"/>
      <c r="S47" s="27"/>
      <c r="T47" s="45"/>
      <c r="U47" s="45"/>
      <c r="V47" s="49"/>
      <c r="W47" s="27"/>
    </row>
    <row r="48" spans="3:23" x14ac:dyDescent="0.2">
      <c r="D48" s="62"/>
      <c r="E48" s="62"/>
      <c r="H48" s="45"/>
      <c r="I48" s="62"/>
      <c r="O48" s="44" t="s">
        <v>25</v>
      </c>
      <c r="P48" s="45">
        <f>'[1]QV data'!W32</f>
        <v>6825.8069999999998</v>
      </c>
      <c r="Q48" s="45">
        <f>'[1]QV data'!K32</f>
        <v>7258.8620000000001</v>
      </c>
      <c r="R48" s="46" t="str">
        <f>IF(OR((((P48/Q48)*100)-100)&gt;0,(((P48/Q48)*100)-100)=0),"+","-")</f>
        <v>-</v>
      </c>
      <c r="S48" s="47">
        <f>ABS(P48/Q48-1)</f>
        <v>5.9658800511705579E-2</v>
      </c>
      <c r="T48" s="45">
        <f>SUM('[1]QV data'!$N32:W32)</f>
        <v>67552.411999999997</v>
      </c>
      <c r="U48" s="45">
        <f>SUM('[1]QV data'!$B32:K32)</f>
        <v>62386.903000000006</v>
      </c>
      <c r="V48" s="46" t="str">
        <f>IF(OR((((T48/U48)*100)-100)&gt;0,(((T48/U48)*100)-100)=0),"+","-")</f>
        <v>+</v>
      </c>
      <c r="W48" s="47">
        <f>ABS(T48/U48-1)</f>
        <v>8.2797971234443102E-2</v>
      </c>
    </row>
    <row r="49" spans="3:23" ht="3" customHeight="1" x14ac:dyDescent="0.2">
      <c r="D49" s="62"/>
      <c r="E49" s="62"/>
      <c r="H49" s="45"/>
      <c r="I49" s="62"/>
      <c r="O49" s="44"/>
      <c r="P49" s="45"/>
      <c r="Q49" s="45"/>
      <c r="R49" s="46"/>
      <c r="S49" s="27"/>
      <c r="T49" s="45"/>
      <c r="U49" s="45"/>
      <c r="V49" s="49"/>
      <c r="W49" s="27"/>
    </row>
    <row r="50" spans="3:23" x14ac:dyDescent="0.2">
      <c r="C50" s="38" t="s">
        <v>16</v>
      </c>
      <c r="D50" s="53">
        <f>+D16</f>
        <v>45100</v>
      </c>
      <c r="E50" s="53">
        <f>+E16</f>
        <v>44849</v>
      </c>
      <c r="F50" s="54" t="str">
        <f>IF(OR((((D50/E50)*100)-100)&gt;0,(((D50/E50)*100)-100)=0),"+","-")</f>
        <v>+</v>
      </c>
      <c r="G50" s="55">
        <f>ABS(D50/E50-1)</f>
        <v>5.5965573368415011E-3</v>
      </c>
      <c r="H50" s="56">
        <f>+H16</f>
        <v>422905</v>
      </c>
      <c r="I50" s="53">
        <f>+I16</f>
        <v>422281</v>
      </c>
      <c r="J50" s="54" t="str">
        <f>IF(OR((((H50/I50)*100)-100)&gt;0,(((H50/I50)*100)-100)=0),"+","-")</f>
        <v>+</v>
      </c>
      <c r="K50" s="55">
        <f>ABS(H50/I50-1)</f>
        <v>1.4776890269749821E-3</v>
      </c>
      <c r="O50" s="44" t="s">
        <v>26</v>
      </c>
      <c r="P50" s="45">
        <f>'[1]QV data'!W33</f>
        <v>4433.3090000000002</v>
      </c>
      <c r="Q50" s="45">
        <f>'[1]QV data'!K33</f>
        <v>4637.0680000000002</v>
      </c>
      <c r="R50" s="46" t="str">
        <f>IF(OR((((P50/Q50)*100)-100)&gt;0,(((P50/Q50)*100)-100)=0),"+","-")</f>
        <v>-</v>
      </c>
      <c r="S50" s="47">
        <f>ABS(P50/Q50-1)</f>
        <v>4.394134396993965E-2</v>
      </c>
      <c r="T50" s="45">
        <f>SUM('[1]QV data'!$N33:W33)</f>
        <v>44339.112000000008</v>
      </c>
      <c r="U50" s="45">
        <f>SUM('[1]QV data'!$B33:K33)</f>
        <v>42507.197</v>
      </c>
      <c r="V50" s="46" t="str">
        <f>IF(OR((((T50/U50)*100)-100)&gt;0,(((T50/U50)*100)-100)=0),"+","-")</f>
        <v>+</v>
      </c>
      <c r="W50" s="47">
        <f>ABS(T50/U50-1)</f>
        <v>4.3096584326649534E-2</v>
      </c>
    </row>
    <row r="51" spans="3:23" ht="3" customHeight="1" x14ac:dyDescent="0.2">
      <c r="C51" s="44"/>
      <c r="D51" s="45"/>
      <c r="E51" s="45"/>
      <c r="F51" s="49"/>
      <c r="G51" s="27"/>
      <c r="H51" s="48"/>
      <c r="I51" s="45"/>
      <c r="J51" s="49"/>
      <c r="K51" s="27"/>
      <c r="O51" s="44"/>
      <c r="P51" s="45"/>
      <c r="Q51" s="45"/>
      <c r="R51" s="46"/>
      <c r="S51" s="29"/>
      <c r="T51" s="24"/>
      <c r="U51" s="24"/>
      <c r="V51" s="22"/>
      <c r="W51" s="29"/>
    </row>
    <row r="52" spans="3:23" x14ac:dyDescent="0.2">
      <c r="C52" s="50" t="s">
        <v>22</v>
      </c>
      <c r="D52" s="45"/>
      <c r="E52" s="45"/>
      <c r="F52" s="46"/>
      <c r="G52" s="47"/>
      <c r="H52" s="48"/>
      <c r="I52" s="45"/>
      <c r="J52" s="46"/>
      <c r="K52" s="47"/>
      <c r="O52" s="44" t="s">
        <v>27</v>
      </c>
      <c r="P52" s="45">
        <f>'[1]QV data'!W34</f>
        <v>9332.6509999999998</v>
      </c>
      <c r="Q52" s="45">
        <f>'[1]QV data'!K34</f>
        <v>9975.4789999999994</v>
      </c>
      <c r="R52" s="46" t="str">
        <f>IF(OR((((P52/Q52)*100)-100)&gt;0,(((P52/Q52)*100)-100)=0),"+","-")</f>
        <v>-</v>
      </c>
      <c r="S52" s="47">
        <f>ABS(P52/Q52-1)</f>
        <v>6.4440815323254075E-2</v>
      </c>
      <c r="T52" s="45">
        <f>SUM('[1]QV data'!$N34:W34)</f>
        <v>92218.861000000004</v>
      </c>
      <c r="U52" s="45">
        <f>SUM('[1]QV data'!$B34:K34)</f>
        <v>102289.67199999999</v>
      </c>
      <c r="V52" s="46" t="str">
        <f>IF(OR((((T52/U52)*100)-100)&gt;0,(((T52/U52)*100)-100)=0),"+","-")</f>
        <v>-</v>
      </c>
      <c r="W52" s="47">
        <f>ABS(T52/U52-1)</f>
        <v>9.8453839992760805E-2</v>
      </c>
    </row>
    <row r="53" spans="3:23" ht="3" customHeight="1" x14ac:dyDescent="0.2">
      <c r="C53" s="44"/>
      <c r="D53" s="45"/>
      <c r="E53" s="45"/>
      <c r="F53" s="49"/>
      <c r="G53" s="27"/>
      <c r="H53" s="48"/>
      <c r="I53" s="45"/>
      <c r="J53" s="49"/>
      <c r="K53" s="27"/>
      <c r="O53" s="44"/>
      <c r="P53" s="45"/>
      <c r="Q53" s="45"/>
      <c r="R53" s="46"/>
      <c r="S53" s="47"/>
      <c r="T53" s="42"/>
      <c r="U53" s="42"/>
      <c r="V53" s="42"/>
      <c r="W53" s="43"/>
    </row>
    <row r="54" spans="3:23" x14ac:dyDescent="0.2">
      <c r="C54" s="44" t="s">
        <v>34</v>
      </c>
      <c r="D54" s="45">
        <f>'[1]QV data'!W10</f>
        <v>1861</v>
      </c>
      <c r="E54" s="45">
        <f>'[1]QV data'!K10</f>
        <v>1987</v>
      </c>
      <c r="F54" s="46" t="str">
        <f>IF(OR((((D54/E54)*100)-100)&gt;0,(((D54/E54)*100)-100)=0),"+","-")</f>
        <v>-</v>
      </c>
      <c r="G54" s="47">
        <f>ABS(D54/E54-1)</f>
        <v>6.3412179164569649E-2</v>
      </c>
      <c r="H54" s="48">
        <f>SUM('[1]QV data'!$N10:W10)</f>
        <v>17799</v>
      </c>
      <c r="I54" s="45">
        <f>SUM('[1]QV data'!$B10:K10)</f>
        <v>18644</v>
      </c>
      <c r="J54" s="46" t="str">
        <f>IF(OR((((H54/I54)*100)-100)&gt;0,(((H54/I54)*100)-100)=0),"+","-")</f>
        <v>-</v>
      </c>
      <c r="K54" s="47">
        <f>ABS(H54/I54-1)</f>
        <v>4.5322892083243915E-2</v>
      </c>
      <c r="O54" s="57" t="s">
        <v>28</v>
      </c>
      <c r="P54" s="58">
        <f>'[1]QV data'!W35</f>
        <v>26179.937000000002</v>
      </c>
      <c r="Q54" s="59">
        <f>'[1]QV data'!K35</f>
        <v>28453.163</v>
      </c>
      <c r="R54" s="60" t="str">
        <f>IF(OR((((P54/Q54)*100)-100)&gt;0,(((P54/Q54)*100)-100)=0),"+","-")</f>
        <v>-</v>
      </c>
      <c r="S54" s="61">
        <f>ABS(P54/Q54-1)</f>
        <v>7.9893613233790517E-2</v>
      </c>
      <c r="T54" s="58">
        <f>SUM('[1]QV data'!$N35:W35)</f>
        <v>251708.47199999998</v>
      </c>
      <c r="U54" s="59">
        <f>SUM('[1]QV data'!$B35:K35)</f>
        <v>262639.7</v>
      </c>
      <c r="V54" s="60" t="str">
        <f>IF(OR((((T54/U54)*100)-100)&gt;0,(((T54/U54)*100)-100)=0),"+","-")</f>
        <v>-</v>
      </c>
      <c r="W54" s="61">
        <f>ABS(T54/U54-1)</f>
        <v>4.1620623234035148E-2</v>
      </c>
    </row>
    <row r="55" spans="3:23" ht="3" customHeight="1" x14ac:dyDescent="0.2">
      <c r="C55" s="44"/>
      <c r="D55" s="45"/>
      <c r="E55" s="45"/>
      <c r="F55" s="42"/>
      <c r="G55" s="27"/>
      <c r="H55" s="45"/>
      <c r="I55" s="45"/>
      <c r="J55" s="42"/>
      <c r="K55" s="27"/>
    </row>
    <row r="56" spans="3:23" x14ac:dyDescent="0.2">
      <c r="C56" s="57" t="s">
        <v>35</v>
      </c>
      <c r="D56" s="45">
        <f>'[1]QV data'!W11</f>
        <v>1400</v>
      </c>
      <c r="E56" s="45">
        <f>'[1]QV data'!K11</f>
        <v>1567</v>
      </c>
      <c r="F56" s="60" t="str">
        <f>IF(OR((((D56/E56)*100)-100)&gt;0,(((D56/E56)*100)-100)=0),"+","-")</f>
        <v>-</v>
      </c>
      <c r="G56" s="61">
        <f>ABS(D56/E56-1)</f>
        <v>0.10657306955966817</v>
      </c>
      <c r="H56" s="48">
        <f>SUM('[1]QV data'!$N11:W11)</f>
        <v>13505</v>
      </c>
      <c r="I56" s="45">
        <f>SUM('[1]QV data'!$B11:K11)</f>
        <v>15110</v>
      </c>
      <c r="J56" s="60" t="str">
        <f>IF(OR((((H56/I56)*100)-100)&gt;0,(((H56/I56)*100)-100)=0),"+","-")</f>
        <v>-</v>
      </c>
      <c r="K56" s="61">
        <f>ABS(H56/I56-1)</f>
        <v>0.10622104566512247</v>
      </c>
      <c r="O56" s="26"/>
      <c r="P56" s="45"/>
      <c r="Q56" s="45"/>
      <c r="R56" s="49"/>
      <c r="S56" s="26"/>
      <c r="T56" s="45"/>
      <c r="U56" s="45"/>
      <c r="V56" s="49"/>
      <c r="W56" s="26"/>
    </row>
    <row r="57" spans="3:23" ht="3" customHeight="1" x14ac:dyDescent="0.2">
      <c r="C57" s="13"/>
      <c r="D57" s="13"/>
      <c r="E57" s="13"/>
      <c r="F57" s="13"/>
      <c r="G57" s="13"/>
      <c r="H57" s="13"/>
      <c r="I57" s="13"/>
      <c r="J57" s="13"/>
      <c r="K57" s="13"/>
      <c r="O57" s="26"/>
      <c r="Q57" s="45"/>
      <c r="R57" s="46"/>
      <c r="S57" s="63"/>
      <c r="T57" s="45"/>
      <c r="U57" s="45"/>
      <c r="V57" s="46"/>
      <c r="W57" s="63"/>
    </row>
    <row r="58" spans="3:23" x14ac:dyDescent="0.2">
      <c r="H58" s="26"/>
      <c r="O58" s="21" t="s">
        <v>36</v>
      </c>
      <c r="P58" s="45"/>
      <c r="Q58" s="45"/>
      <c r="R58" s="42"/>
      <c r="S58" s="26"/>
      <c r="T58" s="45"/>
      <c r="U58" s="45"/>
      <c r="V58" s="42"/>
      <c r="W58" s="26"/>
    </row>
    <row r="59" spans="3:23" ht="3" customHeight="1" x14ac:dyDescent="0.2">
      <c r="D59" s="62"/>
      <c r="E59" s="62"/>
      <c r="H59" s="45"/>
      <c r="I59" s="62"/>
      <c r="O59" s="26"/>
      <c r="P59" s="45"/>
      <c r="Q59" s="45"/>
      <c r="R59" s="42"/>
      <c r="S59" s="26"/>
      <c r="T59" s="45"/>
      <c r="U59" s="45"/>
      <c r="V59" s="46"/>
      <c r="W59" s="63"/>
    </row>
    <row r="60" spans="3:23" x14ac:dyDescent="0.2">
      <c r="D60" s="62"/>
      <c r="E60" s="62"/>
      <c r="H60" s="45"/>
      <c r="I60" s="62"/>
      <c r="O60" s="26"/>
      <c r="P60" s="45"/>
      <c r="Q60" s="45"/>
      <c r="R60" s="46"/>
      <c r="S60" s="63"/>
      <c r="T60" s="45"/>
      <c r="U60" s="45"/>
      <c r="W60" s="26"/>
    </row>
    <row r="61" spans="3:23" ht="3" customHeight="1" x14ac:dyDescent="0.2">
      <c r="D61" s="62"/>
      <c r="E61" s="62"/>
      <c r="H61" s="45"/>
      <c r="I61" s="62"/>
      <c r="O61" s="26"/>
      <c r="P61" s="45"/>
      <c r="Q61" s="45"/>
      <c r="R61" s="46"/>
      <c r="S61" s="63"/>
      <c r="T61" s="45"/>
      <c r="U61" s="45"/>
      <c r="W61" s="26"/>
    </row>
    <row r="62" spans="3:23" x14ac:dyDescent="0.2">
      <c r="C62" s="38" t="s">
        <v>16</v>
      </c>
      <c r="D62" s="53">
        <f>+D16</f>
        <v>45100</v>
      </c>
      <c r="E62" s="53">
        <f>+E16</f>
        <v>44849</v>
      </c>
      <c r="F62" s="54" t="str">
        <f>IF(OR((((D62/E62)*100)-100)&gt;0,(((D62/E62)*100)-100)=0),"+","-")</f>
        <v>+</v>
      </c>
      <c r="G62" s="55">
        <f>ABS(D62/E62-1)</f>
        <v>5.5965573368415011E-3</v>
      </c>
      <c r="H62" s="56">
        <f>+H16</f>
        <v>422905</v>
      </c>
      <c r="I62" s="53">
        <f>+I16</f>
        <v>422281</v>
      </c>
      <c r="J62" s="54" t="str">
        <f>IF(OR((((H62/I62)*100)-100)&gt;0,(((H62/I62)*100)-100)=0),"+","-")</f>
        <v>+</v>
      </c>
      <c r="K62" s="55">
        <f>ABS(H62/I62-1)</f>
        <v>1.4776890269749821E-3</v>
      </c>
      <c r="O62" s="26" t="s">
        <v>16</v>
      </c>
      <c r="P62" s="45" t="s">
        <v>37</v>
      </c>
      <c r="Q62" s="45"/>
      <c r="R62" s="49"/>
      <c r="S62" s="26"/>
      <c r="T62" s="45"/>
      <c r="U62" s="45"/>
      <c r="V62" s="49"/>
      <c r="W62" s="26"/>
    </row>
    <row r="63" spans="3:23" ht="3" customHeight="1" x14ac:dyDescent="0.2">
      <c r="C63" s="44"/>
      <c r="D63" s="45"/>
      <c r="E63" s="45"/>
      <c r="F63" s="49"/>
      <c r="G63" s="27"/>
      <c r="H63" s="48"/>
      <c r="I63" s="45"/>
      <c r="J63" s="49"/>
      <c r="K63" s="27"/>
      <c r="O63" s="21"/>
      <c r="Q63" s="45"/>
      <c r="R63" s="64"/>
      <c r="S63" s="65"/>
      <c r="T63" s="45"/>
      <c r="U63" s="45"/>
      <c r="V63" s="46"/>
      <c r="W63" s="63"/>
    </row>
    <row r="64" spans="3:23" x14ac:dyDescent="0.2">
      <c r="C64" s="44" t="s">
        <v>5</v>
      </c>
      <c r="D64" s="45">
        <f>'[1]QV data'!W12</f>
        <v>1609</v>
      </c>
      <c r="E64" s="45">
        <f>'[1]QV data'!K12</f>
        <v>1553</v>
      </c>
      <c r="F64" s="46" t="str">
        <f>IF(OR((((D64/E64)*100)-100)&gt;0,(((D64/E64)*100)-100)=0),"+","-")</f>
        <v>+</v>
      </c>
      <c r="G64" s="47">
        <f>ABS(D64/E64-1)</f>
        <v>3.6059240180296159E-2</v>
      </c>
      <c r="H64" s="48">
        <f>SUM('[1]QV data'!$N12:W12)</f>
        <v>15439</v>
      </c>
      <c r="I64" s="45">
        <f>SUM('[1]QV data'!$B12:K12)</f>
        <v>14794</v>
      </c>
      <c r="J64" s="46" t="str">
        <f>IF(OR((((H64/I64)*100)-100)&gt;0,(((H64/I64)*100)-100)=0),"+","-")</f>
        <v>+</v>
      </c>
      <c r="K64" s="47">
        <f>ABS(H64/I64-1)</f>
        <v>4.3598756252534843E-2</v>
      </c>
      <c r="P64" s="45" t="s">
        <v>38</v>
      </c>
      <c r="W64" s="26"/>
    </row>
    <row r="65" spans="3:23" ht="3" customHeight="1" x14ac:dyDescent="0.2">
      <c r="C65" s="44"/>
      <c r="D65" s="45"/>
      <c r="E65" s="45"/>
      <c r="F65" s="49"/>
      <c r="G65" s="27"/>
      <c r="H65" s="48"/>
      <c r="I65" s="45"/>
      <c r="J65" s="49"/>
      <c r="K65" s="27"/>
      <c r="W65" s="63"/>
    </row>
    <row r="66" spans="3:23" x14ac:dyDescent="0.2">
      <c r="C66" s="57" t="s">
        <v>39</v>
      </c>
      <c r="D66" s="59">
        <f>D62+D64</f>
        <v>46709</v>
      </c>
      <c r="E66" s="59">
        <f>E62+E64</f>
        <v>46402</v>
      </c>
      <c r="F66" s="60" t="str">
        <f>IF(OR((((D66/E66)*100)-100)&gt;0,(((D66/E66)*100)-100)=0),"+","-")</f>
        <v>+</v>
      </c>
      <c r="G66" s="61">
        <f>ABS(D66/E66-1)</f>
        <v>6.6160941338735402E-3</v>
      </c>
      <c r="H66" s="58">
        <f>H62+H64</f>
        <v>438344</v>
      </c>
      <c r="I66" s="59">
        <f>I62+I64</f>
        <v>437075</v>
      </c>
      <c r="J66" s="60" t="str">
        <f>IF(OR((((H66/I66)*100)-100)&gt;0,(((H66/I66)*100)-100)=0),"+","-")</f>
        <v>+</v>
      </c>
      <c r="K66" s="61">
        <f>ABS(H66/I66-1)</f>
        <v>2.9033918663845526E-3</v>
      </c>
      <c r="O66" s="26" t="s">
        <v>5</v>
      </c>
      <c r="P66" s="45" t="s">
        <v>40</v>
      </c>
      <c r="Q66" s="45"/>
      <c r="R66" s="49"/>
      <c r="S66" s="26"/>
      <c r="T66" s="45"/>
      <c r="U66" s="45"/>
      <c r="V66" s="42"/>
      <c r="W66" s="26"/>
    </row>
    <row r="67" spans="3:23" ht="3" customHeight="1" x14ac:dyDescent="0.2">
      <c r="D67" s="62"/>
      <c r="E67" s="62"/>
      <c r="H67" s="45"/>
      <c r="I67" s="62"/>
      <c r="O67" s="26"/>
      <c r="Q67" s="45"/>
      <c r="R67" s="46"/>
      <c r="S67" s="63"/>
      <c r="T67" s="45"/>
      <c r="U67" s="45"/>
      <c r="V67" s="42"/>
      <c r="W67" s="63"/>
    </row>
    <row r="68" spans="3:23" x14ac:dyDescent="0.2">
      <c r="D68" s="62"/>
      <c r="E68" s="62"/>
      <c r="H68" s="45"/>
      <c r="I68" s="62"/>
      <c r="P68" s="45" t="s">
        <v>41</v>
      </c>
      <c r="W68" s="26"/>
    </row>
    <row r="69" spans="3:23" ht="3" customHeight="1" x14ac:dyDescent="0.2">
      <c r="D69" s="62"/>
      <c r="E69" s="62"/>
      <c r="H69" s="45"/>
      <c r="I69" s="62"/>
      <c r="W69" s="26"/>
    </row>
    <row r="70" spans="3:23" x14ac:dyDescent="0.2">
      <c r="C70" s="11" t="s">
        <v>42</v>
      </c>
      <c r="D70" s="66"/>
      <c r="E70" s="67"/>
      <c r="F70" s="32"/>
      <c r="G70" s="33"/>
      <c r="H70" s="68" t="s">
        <v>11</v>
      </c>
      <c r="I70" s="69" t="s">
        <v>11</v>
      </c>
      <c r="J70" s="32"/>
      <c r="K70" s="33"/>
      <c r="O70" s="26" t="s">
        <v>43</v>
      </c>
      <c r="P70" s="45" t="s">
        <v>44</v>
      </c>
      <c r="Q70" s="45"/>
      <c r="R70" s="42"/>
      <c r="S70" s="26"/>
      <c r="T70" s="45"/>
      <c r="U70" s="45"/>
      <c r="V70" s="42"/>
      <c r="W70" s="26"/>
    </row>
    <row r="71" spans="3:23" ht="3" customHeight="1" x14ac:dyDescent="0.2">
      <c r="D71" s="70"/>
      <c r="E71" s="71"/>
      <c r="F71" s="22"/>
      <c r="G71" s="23"/>
      <c r="H71" s="72"/>
      <c r="I71" s="73"/>
      <c r="J71" s="22"/>
      <c r="K71" s="23"/>
      <c r="O71" s="26"/>
      <c r="Q71" s="45"/>
      <c r="R71" s="46"/>
      <c r="S71" s="63"/>
      <c r="T71" s="45"/>
      <c r="U71" s="45"/>
      <c r="V71" s="46"/>
      <c r="W71" s="21"/>
    </row>
    <row r="72" spans="3:23" x14ac:dyDescent="0.2">
      <c r="D72" s="72" t="str">
        <f>+D12</f>
        <v>oktober</v>
      </c>
      <c r="E72" s="73" t="str">
        <f>+D12</f>
        <v>oktober</v>
      </c>
      <c r="F72" s="22"/>
      <c r="G72" s="29" t="s">
        <v>13</v>
      </c>
      <c r="H72" s="72" t="str">
        <f>D12</f>
        <v>oktober</v>
      </c>
      <c r="I72" s="73" t="str">
        <f>D12</f>
        <v>oktober</v>
      </c>
      <c r="J72" s="22"/>
      <c r="K72" s="29" t="s">
        <v>13</v>
      </c>
      <c r="P72" s="45" t="s">
        <v>45</v>
      </c>
      <c r="W72" s="21"/>
    </row>
    <row r="73" spans="3:23" ht="3" customHeight="1" x14ac:dyDescent="0.2">
      <c r="D73" s="72"/>
      <c r="E73" s="73"/>
      <c r="F73" s="22"/>
      <c r="G73" s="29"/>
      <c r="H73" s="72"/>
      <c r="I73" s="73"/>
      <c r="J73" s="22"/>
      <c r="K73" s="29"/>
      <c r="W73" s="24"/>
    </row>
    <row r="74" spans="3:23" x14ac:dyDescent="0.2">
      <c r="D74" s="74">
        <f>D32</f>
        <v>2018</v>
      </c>
      <c r="E74" s="75">
        <f>E32</f>
        <v>2017</v>
      </c>
      <c r="F74" s="76"/>
      <c r="G74" s="77" t="str">
        <f>G32</f>
        <v>met 2017</v>
      </c>
      <c r="H74" s="74">
        <f>H32</f>
        <v>2018</v>
      </c>
      <c r="I74" s="75">
        <f>I32</f>
        <v>2017</v>
      </c>
      <c r="J74" s="22"/>
      <c r="K74" s="29" t="str">
        <f>K32</f>
        <v>met 2017</v>
      </c>
      <c r="O74" s="26" t="s">
        <v>35</v>
      </c>
      <c r="P74" s="45" t="s">
        <v>46</v>
      </c>
      <c r="Q74" s="45"/>
      <c r="R74" s="42"/>
      <c r="S74" s="26"/>
      <c r="T74" s="45"/>
      <c r="U74" s="45"/>
      <c r="V74" s="49"/>
      <c r="W74" s="24"/>
    </row>
    <row r="75" spans="3:23" ht="3" customHeight="1" x14ac:dyDescent="0.2">
      <c r="C75" s="52"/>
      <c r="D75" s="78"/>
      <c r="E75" s="78"/>
      <c r="F75" s="42"/>
      <c r="G75" s="43"/>
      <c r="H75" s="79"/>
      <c r="I75" s="78"/>
      <c r="J75" s="42"/>
      <c r="K75" s="43"/>
      <c r="O75" s="26"/>
      <c r="Q75" s="45"/>
      <c r="R75" s="46"/>
      <c r="S75" s="63"/>
      <c r="T75" s="45"/>
      <c r="U75" s="45"/>
      <c r="V75" s="46"/>
      <c r="W75" s="24"/>
    </row>
    <row r="76" spans="3:23" x14ac:dyDescent="0.2">
      <c r="C76" s="12" t="s">
        <v>17</v>
      </c>
      <c r="D76" s="56">
        <f>D80+D78</f>
        <v>6409923</v>
      </c>
      <c r="E76" s="53">
        <f>E80+E78</f>
        <v>6251204</v>
      </c>
      <c r="F76" s="54" t="str">
        <f>IF(OR((((D76/E76)*100)-100)&gt;0,(((D76/E76)*100)-100)=0),"+","-")</f>
        <v>+</v>
      </c>
      <c r="G76" s="55">
        <f>ABS(D76/E76-1)</f>
        <v>2.5390148841727189E-2</v>
      </c>
      <c r="H76" s="53">
        <f>H80+H78</f>
        <v>60478442</v>
      </c>
      <c r="I76" s="53">
        <f>I80+I78</f>
        <v>58348381</v>
      </c>
      <c r="J76" s="54" t="str">
        <f>IF(OR((((H76/I76)*100)-100)&gt;0,(((H76/I76)*100)-100)=0),"+","-")</f>
        <v>+</v>
      </c>
      <c r="K76" s="55">
        <f>ABS(H76/I76-1)</f>
        <v>3.6505914362902292E-2</v>
      </c>
      <c r="P76" s="45" t="s">
        <v>47</v>
      </c>
      <c r="W76" s="49"/>
    </row>
    <row r="77" spans="3:23" ht="3" customHeight="1" x14ac:dyDescent="0.2">
      <c r="C77" s="25"/>
      <c r="D77" s="48"/>
      <c r="E77" s="45"/>
      <c r="F77" s="49"/>
      <c r="G77" s="27"/>
      <c r="H77" s="45"/>
      <c r="I77" s="45"/>
      <c r="J77" s="49"/>
      <c r="K77" s="27"/>
      <c r="W77" s="63"/>
    </row>
    <row r="78" spans="3:23" x14ac:dyDescent="0.2">
      <c r="C78" s="25" t="s">
        <v>6</v>
      </c>
      <c r="D78" s="48">
        <f>'[1]QV data'!W14</f>
        <v>7633</v>
      </c>
      <c r="E78" s="45">
        <f>'[1]QV data'!K14</f>
        <v>8296</v>
      </c>
      <c r="F78" s="46" t="str">
        <f>IF(OR((((D78/E78)*100)-100)&gt;0,(((D78/E78)*100)-100)=0),"+","-")</f>
        <v>-</v>
      </c>
      <c r="G78" s="47">
        <f>ABS(D78/E78-1)</f>
        <v>7.9918032786885251E-2</v>
      </c>
      <c r="H78" s="48">
        <f>SUM('[1]QV data'!$N14:W14)</f>
        <v>79035</v>
      </c>
      <c r="I78" s="45">
        <f>SUM('[1]QV data'!$B14:K14)</f>
        <v>93517</v>
      </c>
      <c r="J78" s="46" t="str">
        <f>IF(OR((((H78/I78)*100)-100)&gt;0,(((H78/I78)*100)-100)=0),"+","-")</f>
        <v>-</v>
      </c>
      <c r="K78" s="47">
        <f>ABS(H78/I78-1)</f>
        <v>0.15485954425398596</v>
      </c>
      <c r="O78" s="26" t="s">
        <v>42</v>
      </c>
      <c r="P78" s="45" t="s">
        <v>48</v>
      </c>
      <c r="Q78" s="45"/>
      <c r="R78" s="49"/>
      <c r="S78" s="26"/>
      <c r="T78" s="45"/>
      <c r="U78" s="45"/>
      <c r="V78" s="49"/>
      <c r="W78" s="26"/>
    </row>
    <row r="79" spans="3:23" ht="3" customHeight="1" x14ac:dyDescent="0.2">
      <c r="C79" s="25" t="s">
        <v>6</v>
      </c>
      <c r="D79" s="48"/>
      <c r="E79" s="45"/>
      <c r="F79" s="49"/>
      <c r="G79" s="27"/>
      <c r="H79" s="45"/>
      <c r="I79" s="45"/>
      <c r="J79" s="49"/>
      <c r="K79" s="27"/>
      <c r="O79" s="26"/>
      <c r="Q79" s="45"/>
      <c r="R79" s="46"/>
      <c r="S79" s="63"/>
      <c r="T79" s="45"/>
      <c r="U79" s="45"/>
      <c r="V79" s="46"/>
      <c r="W79" s="63"/>
    </row>
    <row r="80" spans="3:23" x14ac:dyDescent="0.2">
      <c r="C80" s="25" t="s">
        <v>49</v>
      </c>
      <c r="D80" s="48">
        <f>+D18-D78</f>
        <v>6402290</v>
      </c>
      <c r="E80" s="45">
        <f>+E18-E78</f>
        <v>6242908</v>
      </c>
      <c r="F80" s="46" t="str">
        <f>IF(OR((((D80/E80)*100)-100)&gt;0,(((D80/E80)*100)-100)=0),"+","-")</f>
        <v>+</v>
      </c>
      <c r="G80" s="47">
        <f>ABS(D80/E80-1)</f>
        <v>2.5530089503160935E-2</v>
      </c>
      <c r="H80" s="45">
        <f>+H18-H78</f>
        <v>60399407</v>
      </c>
      <c r="I80" s="45">
        <f>+I18-I78</f>
        <v>58254864</v>
      </c>
      <c r="J80" s="46" t="str">
        <f>IF(OR((((H80/I80)*100)-100)&gt;0,(((H80/I80)*100)-100)=0),"+","-")</f>
        <v>+</v>
      </c>
      <c r="K80" s="47">
        <f>ABS(H80/I80-1)</f>
        <v>3.6813114867112251E-2</v>
      </c>
      <c r="P80" s="45" t="s">
        <v>50</v>
      </c>
    </row>
    <row r="81" spans="3:23" ht="3" customHeight="1" x14ac:dyDescent="0.2">
      <c r="C81" s="25"/>
      <c r="D81" s="48"/>
      <c r="E81" s="45"/>
      <c r="F81" s="42"/>
      <c r="G81" s="27"/>
      <c r="H81" s="45"/>
      <c r="I81" s="45"/>
      <c r="J81" s="42"/>
      <c r="K81" s="27"/>
    </row>
    <row r="82" spans="3:23" x14ac:dyDescent="0.2">
      <c r="C82" s="25" t="s">
        <v>29</v>
      </c>
      <c r="D82" s="48">
        <f>'[1]QV data'!W16</f>
        <v>6185766</v>
      </c>
      <c r="E82" s="45">
        <f>'[1]QV data'!K16</f>
        <v>5977298</v>
      </c>
      <c r="F82" s="46" t="str">
        <f>IF(OR((((D82/E82)*100)-100)&gt;0,(((D82/E82)*100)-100)=0),"+","-")</f>
        <v>+</v>
      </c>
      <c r="G82" s="47">
        <f>ABS(D82/E82-1)</f>
        <v>3.4876628202241244E-2</v>
      </c>
      <c r="H82" s="48">
        <f>SUM('[1]QV data'!$N16:W16)</f>
        <v>58193108</v>
      </c>
      <c r="I82" s="45">
        <f>SUM('[1]QV data'!$B16:K16)</f>
        <v>55558133</v>
      </c>
      <c r="J82" s="46" t="str">
        <f>IF(OR((((H82/I82)*100)-100)&gt;0,(((H82/I82)*100)-100)=0),"+","-")</f>
        <v>+</v>
      </c>
      <c r="K82" s="47">
        <f>ABS(H82/I82-1)</f>
        <v>4.7427349655540185E-2</v>
      </c>
      <c r="O82" s="26" t="s">
        <v>51</v>
      </c>
      <c r="P82" s="45" t="s">
        <v>52</v>
      </c>
      <c r="Q82" s="45"/>
      <c r="R82" s="49"/>
      <c r="S82" s="26"/>
      <c r="T82" s="45"/>
      <c r="U82" s="45"/>
      <c r="V82" s="42"/>
      <c r="W82" s="26"/>
    </row>
    <row r="83" spans="3:23" ht="3" customHeight="1" x14ac:dyDescent="0.2">
      <c r="C83" s="25"/>
      <c r="D83" s="48"/>
      <c r="E83" s="45"/>
      <c r="F83" s="49"/>
      <c r="G83" s="27"/>
      <c r="H83" s="45"/>
      <c r="I83" s="45"/>
      <c r="J83" s="49"/>
      <c r="K83" s="27"/>
      <c r="O83" s="26"/>
      <c r="Q83" s="45"/>
      <c r="R83" s="46"/>
      <c r="S83" s="63"/>
      <c r="T83" s="45"/>
      <c r="U83" s="45"/>
      <c r="V83" s="42"/>
      <c r="W83" s="63"/>
    </row>
    <row r="84" spans="3:23" x14ac:dyDescent="0.2">
      <c r="C84" s="51" t="s">
        <v>30</v>
      </c>
      <c r="D84" s="58">
        <f>+D80-D82</f>
        <v>216524</v>
      </c>
      <c r="E84" s="59">
        <f>+E80-E82</f>
        <v>265610</v>
      </c>
      <c r="F84" s="60" t="str">
        <f>IF(OR((((D84/E84)*100)-100)&gt;0,(((D84/E84)*100)-100)=0),"+","-")</f>
        <v>-</v>
      </c>
      <c r="G84" s="61">
        <f>ABS(D84/E84-1)</f>
        <v>0.18480478897631869</v>
      </c>
      <c r="H84" s="59">
        <f>H80-H82</f>
        <v>2206299</v>
      </c>
      <c r="I84" s="59">
        <f>I80-I82</f>
        <v>2696731</v>
      </c>
      <c r="J84" s="60" t="str">
        <f>IF(OR((((H84/I84)*100)-100)&gt;0,(((H84/I84)*100)-100)=0),"+","-")</f>
        <v>-</v>
      </c>
      <c r="K84" s="61">
        <f>ABS(H84/I84-1)</f>
        <v>0.18186166881309263</v>
      </c>
      <c r="P84" s="45" t="s">
        <v>53</v>
      </c>
      <c r="W84" s="26"/>
    </row>
    <row r="85" spans="3:23" ht="3" customHeight="1" x14ac:dyDescent="0.2">
      <c r="C85" s="51"/>
      <c r="D85" s="58"/>
      <c r="E85" s="58"/>
      <c r="F85" s="19"/>
      <c r="G85" s="52"/>
      <c r="H85" s="59"/>
      <c r="I85" s="59"/>
      <c r="J85" s="19"/>
      <c r="K85" s="52"/>
      <c r="W85" s="63"/>
    </row>
    <row r="86" spans="3:23" x14ac:dyDescent="0.2">
      <c r="C86" s="13"/>
      <c r="D86" s="45"/>
      <c r="E86" s="45"/>
      <c r="F86" s="42"/>
      <c r="G86" s="26"/>
      <c r="H86" s="53"/>
      <c r="I86" s="53"/>
      <c r="J86" s="14"/>
      <c r="K86" s="13"/>
      <c r="O86" s="26" t="s">
        <v>7</v>
      </c>
      <c r="P86" s="45" t="s">
        <v>54</v>
      </c>
      <c r="Q86" s="45"/>
      <c r="R86" s="42"/>
      <c r="S86" s="26"/>
      <c r="T86" s="45"/>
      <c r="U86" s="45"/>
      <c r="V86" s="42"/>
      <c r="W86" s="26"/>
    </row>
    <row r="87" spans="3:23" ht="3" customHeight="1" x14ac:dyDescent="0.2">
      <c r="D87" s="62"/>
      <c r="E87" s="62"/>
      <c r="H87" s="45"/>
      <c r="I87" s="62"/>
      <c r="O87" s="26"/>
      <c r="Q87" s="45"/>
      <c r="R87" s="42"/>
      <c r="S87" s="26"/>
      <c r="T87" s="45"/>
      <c r="U87" s="45"/>
      <c r="W87" s="26"/>
    </row>
    <row r="88" spans="3:23" x14ac:dyDescent="0.2">
      <c r="C88" s="38" t="s">
        <v>49</v>
      </c>
      <c r="D88" s="56">
        <f>+D80</f>
        <v>6402290</v>
      </c>
      <c r="E88" s="53">
        <f>+E80</f>
        <v>6242908</v>
      </c>
      <c r="F88" s="54" t="str">
        <f>IF(OR((((D88/E88)*100)-100)&gt;0,(((D88/E88)*100)-100)=0),"+","-")</f>
        <v>+</v>
      </c>
      <c r="G88" s="55">
        <f>ABS(D88/E88-1)</f>
        <v>2.5530089503160935E-2</v>
      </c>
      <c r="H88" s="56">
        <f>+H80</f>
        <v>60399407</v>
      </c>
      <c r="I88" s="53">
        <f>+I80</f>
        <v>58254864</v>
      </c>
      <c r="J88" s="54" t="str">
        <f>IF(OR((((H88/I88)*100)-100)&gt;0,(((H88/I88)*100)-100)=0),"+","-")</f>
        <v>+</v>
      </c>
      <c r="K88" s="55">
        <f>ABS(H88/I88-1)</f>
        <v>3.6813114867112251E-2</v>
      </c>
      <c r="P88" s="45" t="s">
        <v>55</v>
      </c>
      <c r="V88" s="22"/>
      <c r="W88" s="26"/>
    </row>
    <row r="89" spans="3:23" ht="3" customHeight="1" x14ac:dyDescent="0.2">
      <c r="C89" s="44"/>
      <c r="D89" s="48"/>
      <c r="E89" s="45"/>
      <c r="F89" s="49"/>
      <c r="G89" s="27"/>
      <c r="H89" s="48"/>
      <c r="I89" s="45"/>
      <c r="J89" s="49"/>
      <c r="K89" s="27"/>
      <c r="V89" s="22"/>
    </row>
    <row r="90" spans="3:23" x14ac:dyDescent="0.2">
      <c r="C90" s="44" t="s">
        <v>32</v>
      </c>
      <c r="D90" s="48">
        <f>'[1]QV data'!W18</f>
        <v>4562671</v>
      </c>
      <c r="E90" s="45">
        <f>'[1]QV data'!K18</f>
        <v>4512232</v>
      </c>
      <c r="F90" s="46" t="str">
        <f>IF(OR((((D90/E90)*100)-100)&gt;0,(((D90/E90)*100)-100)=0),"+","-")</f>
        <v>+</v>
      </c>
      <c r="G90" s="47">
        <f>ABS(D90/E90-1)</f>
        <v>1.1178281613179575E-2</v>
      </c>
      <c r="H90" s="48">
        <f>SUM('[1]QV data'!$N18:W18)</f>
        <v>42688810</v>
      </c>
      <c r="I90" s="45">
        <f>SUM('[1]QV data'!$B18:K18)</f>
        <v>41618915</v>
      </c>
      <c r="J90" s="46" t="str">
        <f>IF(OR((((H90/I90)*100)-100)&gt;0,(((H90/I90)*100)-100)=0),"+","-")</f>
        <v>+</v>
      </c>
      <c r="K90" s="47">
        <f>ABS(H90/I90-1)</f>
        <v>2.57069411828732E-2</v>
      </c>
      <c r="O90" s="26"/>
      <c r="P90" s="45" t="s">
        <v>56</v>
      </c>
      <c r="Q90" s="45"/>
      <c r="R90" s="42"/>
      <c r="S90" s="26"/>
      <c r="T90" s="45"/>
      <c r="U90" s="45"/>
      <c r="V90" s="22"/>
    </row>
    <row r="91" spans="3:23" ht="3" customHeight="1" x14ac:dyDescent="0.2">
      <c r="C91" s="44"/>
      <c r="D91" s="48"/>
      <c r="E91" s="45"/>
      <c r="F91" s="49"/>
      <c r="G91" s="27"/>
      <c r="H91" s="48"/>
      <c r="I91" s="45"/>
      <c r="J91" s="49"/>
      <c r="K91" s="27"/>
      <c r="V91" s="22"/>
    </row>
    <row r="92" spans="3:23" x14ac:dyDescent="0.2">
      <c r="C92" s="57" t="s">
        <v>33</v>
      </c>
      <c r="D92" s="58">
        <f>D88-D90</f>
        <v>1839619</v>
      </c>
      <c r="E92" s="59">
        <f>E88-E90</f>
        <v>1730676</v>
      </c>
      <c r="F92" s="60" t="str">
        <f>IF(OR((((D92/E92)*100)-100)&gt;0,(((D92/E92)*100)-100)=0),"+","-")</f>
        <v>+</v>
      </c>
      <c r="G92" s="61">
        <f>ABS(D92/E92-1)</f>
        <v>6.29482352560502E-2</v>
      </c>
      <c r="H92" s="58">
        <f>H88-H90</f>
        <v>17710597</v>
      </c>
      <c r="I92" s="59">
        <f>I88-I90</f>
        <v>16635949</v>
      </c>
      <c r="J92" s="60" t="str">
        <f>IF(OR((((H92/I92)*100)-100)&gt;0,(((H92/I92)*100)-100)=0),"+","-")</f>
        <v>+</v>
      </c>
      <c r="K92" s="61">
        <f>ABS(H92/I92-1)</f>
        <v>6.4597937875380707E-2</v>
      </c>
      <c r="O92" s="26" t="s">
        <v>57</v>
      </c>
      <c r="P92" s="45" t="s">
        <v>58</v>
      </c>
      <c r="Q92" s="71"/>
      <c r="R92" s="22"/>
      <c r="S92" s="21"/>
      <c r="T92" s="73"/>
      <c r="U92" s="73"/>
      <c r="V92" s="22"/>
    </row>
    <row r="93" spans="3:23" ht="3" customHeight="1" x14ac:dyDescent="0.2">
      <c r="D93" s="62"/>
      <c r="E93" s="62"/>
      <c r="H93" s="45"/>
      <c r="I93" s="62"/>
      <c r="V93" s="42"/>
    </row>
    <row r="94" spans="3:23" x14ac:dyDescent="0.2">
      <c r="D94" s="62"/>
      <c r="E94" s="62"/>
      <c r="H94" s="45"/>
      <c r="I94" s="62"/>
      <c r="O94" s="26" t="s">
        <v>14</v>
      </c>
      <c r="P94" s="45" t="s">
        <v>59</v>
      </c>
      <c r="Q94" s="71"/>
      <c r="R94" s="22"/>
      <c r="S94" s="21"/>
      <c r="T94" s="73"/>
      <c r="U94" s="73"/>
      <c r="V94" s="46"/>
    </row>
    <row r="95" spans="3:23" ht="3" customHeight="1" x14ac:dyDescent="0.2">
      <c r="D95" s="62"/>
      <c r="E95" s="62"/>
      <c r="H95" s="45"/>
      <c r="I95" s="62"/>
    </row>
    <row r="96" spans="3:23" x14ac:dyDescent="0.2">
      <c r="C96" s="38" t="s">
        <v>49</v>
      </c>
      <c r="D96" s="56">
        <f>+D80</f>
        <v>6402290</v>
      </c>
      <c r="E96" s="53">
        <f>+E80</f>
        <v>6242908</v>
      </c>
      <c r="F96" s="54" t="str">
        <f>IF(OR((((D96/E96)*100)-100)&gt;0,(((D96/E96)*100)-100)=0),"+","-")</f>
        <v>+</v>
      </c>
      <c r="G96" s="55">
        <f>ABS(D96/E96-1)</f>
        <v>2.5530089503160935E-2</v>
      </c>
      <c r="H96" s="56">
        <f>+H80</f>
        <v>60399407</v>
      </c>
      <c r="I96" s="53">
        <f>+I80</f>
        <v>58254864</v>
      </c>
      <c r="J96" s="54" t="str">
        <f>IF(OR((((H96/I96)*100)-100)&gt;0,(((H96/I96)*100)-100)=0),"+","-")</f>
        <v>+</v>
      </c>
      <c r="K96" s="55">
        <f>ABS(H96/I96-1)</f>
        <v>3.6813114867112251E-2</v>
      </c>
      <c r="O96" s="26"/>
      <c r="P96" s="80" t="s">
        <v>60</v>
      </c>
      <c r="Q96" s="73"/>
      <c r="R96" s="22"/>
      <c r="S96" s="24"/>
      <c r="T96" s="73"/>
      <c r="U96" s="73"/>
    </row>
    <row r="97" spans="3:21" ht="3" customHeight="1" x14ac:dyDescent="0.2">
      <c r="C97" s="44" t="s">
        <v>8</v>
      </c>
      <c r="D97" s="48"/>
      <c r="E97" s="45"/>
      <c r="F97" s="49"/>
      <c r="G97" s="27"/>
      <c r="H97" s="48"/>
      <c r="I97" s="45"/>
      <c r="J97" s="49"/>
      <c r="K97" s="27"/>
      <c r="O97" s="26"/>
      <c r="Q97" s="73"/>
      <c r="R97" s="22"/>
      <c r="S97" s="24"/>
      <c r="T97" s="73"/>
      <c r="U97" s="73"/>
    </row>
    <row r="98" spans="3:21" x14ac:dyDescent="0.2">
      <c r="C98" s="44" t="s">
        <v>8</v>
      </c>
      <c r="D98" s="48">
        <f>D96-D100</f>
        <v>4132718</v>
      </c>
      <c r="E98" s="45">
        <f>E96-E100</f>
        <v>4020966</v>
      </c>
      <c r="F98" s="46" t="str">
        <f>IF(OR((((D98/E98)*100)-100)&gt;0,(((D98/E98)*100)-100)=0),"+","-")</f>
        <v>+</v>
      </c>
      <c r="G98" s="47">
        <f>ABS(D98/E98-1)</f>
        <v>2.7792326520542643E-2</v>
      </c>
      <c r="H98" s="48">
        <f>H96-H100</f>
        <v>38513256</v>
      </c>
      <c r="I98" s="45">
        <f>I96-I100</f>
        <v>36881266</v>
      </c>
      <c r="J98" s="46" t="str">
        <f>IF(OR((((H98/I98)*100)-100)&gt;0,(((H98/I98)*100)-100)=0),"+","-")</f>
        <v>+</v>
      </c>
      <c r="K98" s="47">
        <f>ABS(H98/I98-1)</f>
        <v>4.4249836759941985E-2</v>
      </c>
      <c r="P98" s="80" t="s">
        <v>61</v>
      </c>
    </row>
    <row r="99" spans="3:21" ht="3" customHeight="1" x14ac:dyDescent="0.2">
      <c r="C99" s="44"/>
      <c r="D99" s="48"/>
      <c r="E99" s="45"/>
      <c r="F99" s="49"/>
      <c r="G99" s="27"/>
      <c r="H99" s="48"/>
      <c r="I99" s="45"/>
      <c r="J99" s="49"/>
      <c r="K99" s="27"/>
      <c r="O99" s="26"/>
      <c r="Q99" s="78"/>
      <c r="R99" s="42"/>
      <c r="S99" s="49"/>
      <c r="T99" s="78"/>
      <c r="U99" s="78"/>
    </row>
    <row r="100" spans="3:21" x14ac:dyDescent="0.2">
      <c r="C100" s="57" t="s">
        <v>9</v>
      </c>
      <c r="D100" s="58">
        <f>'[1]QV data'!W21</f>
        <v>2269572</v>
      </c>
      <c r="E100" s="59">
        <f>'[1]QV data'!K21</f>
        <v>2221942</v>
      </c>
      <c r="F100" s="60" t="str">
        <f>IF(OR((((D100/E100)*100)-100)&gt;0,(((D100/E100)*100)-100)=0),"+","-")</f>
        <v>+</v>
      </c>
      <c r="G100" s="61">
        <f>ABS(D100/E100-1)</f>
        <v>2.1436203105211549E-2</v>
      </c>
      <c r="H100" s="58">
        <f>SUM('[1]QV data'!$N21:W21)</f>
        <v>21886151</v>
      </c>
      <c r="I100" s="59">
        <f>SUM('[1]QV data'!$B21:K21)</f>
        <v>21373598</v>
      </c>
      <c r="J100" s="60" t="str">
        <f>IF(OR((((H100/I100)*100)-100)&gt;0,(((H100/I100)*100)-100)=0),"+","-")</f>
        <v>+</v>
      </c>
      <c r="K100" s="61">
        <f>ABS(H100/I100-1)</f>
        <v>2.3980660626254924E-2</v>
      </c>
      <c r="P100" s="80"/>
    </row>
    <row r="101" spans="3:21" ht="3" customHeight="1" x14ac:dyDescent="0.2">
      <c r="H101" s="62"/>
      <c r="I101" s="62"/>
    </row>
    <row r="102" spans="3:21" x14ac:dyDescent="0.2">
      <c r="H102" s="62"/>
      <c r="I102" s="62"/>
      <c r="P102" s="80"/>
    </row>
    <row r="103" spans="3:21" ht="3" customHeight="1" x14ac:dyDescent="0.2">
      <c r="H103" s="62"/>
      <c r="I103" s="62"/>
    </row>
    <row r="104" spans="3:21" x14ac:dyDescent="0.2">
      <c r="C104" s="5" t="s">
        <v>62</v>
      </c>
      <c r="H104" s="62"/>
      <c r="I104" s="62"/>
    </row>
    <row r="105" spans="3:21" ht="3" customHeight="1" x14ac:dyDescent="0.2">
      <c r="H105" s="62"/>
      <c r="I105" s="62"/>
    </row>
    <row r="106" spans="3:21" x14ac:dyDescent="0.2">
      <c r="H106" s="62"/>
      <c r="I106" s="62"/>
    </row>
    <row r="107" spans="3:21" x14ac:dyDescent="0.2">
      <c r="H107" s="62"/>
      <c r="I107" s="62"/>
    </row>
    <row r="108" spans="3:21" x14ac:dyDescent="0.2">
      <c r="H108" s="62"/>
      <c r="I108" s="62"/>
    </row>
  </sheetData>
  <pageMargins left="0.7" right="0.7" top="0.75" bottom="0.75" header="0.3" footer="0.3"/>
  <pageSetup paperSize="9" scale="79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2018-11-12T09:57:24Z</dcterms:modified>
</cp:coreProperties>
</file>